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edicalpackaging.sharepoint.com/sites/HygienaUKMarketing-Design/Shared Documents/Design/Technical Writing/Uploads/"/>
    </mc:Choice>
  </mc:AlternateContent>
  <xr:revisionPtr revIDLastSave="0" documentId="8_{750DD52F-8E22-47B1-94BA-E6ED9AF56E6F}" xr6:coauthVersionLast="47" xr6:coauthVersionMax="47" xr10:uidLastSave="{00000000-0000-0000-0000-000000000000}"/>
  <bookViews>
    <workbookView xWindow="28680" yWindow="-120" windowWidth="29040" windowHeight="15720" tabRatio="391" activeTab="2" xr2:uid="{124BAD34-935E-404B-B680-D55C9A4D0384}"/>
  </bookViews>
  <sheets>
    <sheet name="Instructions" sheetId="1" r:id="rId1"/>
    <sheet name="BAX System Quant Evaluation" sheetId="2" r:id="rId2"/>
    <sheet name="Quant Report" sheetId="22" r:id="rId3"/>
  </sheets>
  <externalReferences>
    <externalReference r:id="rId4"/>
  </externalReferences>
  <definedNames>
    <definedName name="_xlnm.Print_Area" localSheetId="1">'BAX System Quant Evaluation'!$A$1:$N$160</definedName>
    <definedName name="_xlnm.Print_Area" localSheetId="0">Instructions!$A$1:$K$32</definedName>
    <definedName name="_xlnm.Print_Area" localSheetId="2">'Quant Report'!$B$1:$G$49</definedName>
    <definedName name="Response" localSheetId="2">#REF!</definedName>
    <definedName name="Respon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B14" i="22"/>
  <c r="K25" i="2" l="1"/>
  <c r="K24" i="2"/>
  <c r="J15" i="2"/>
  <c r="J14" i="2"/>
  <c r="J13" i="2"/>
  <c r="J12" i="2" l="1"/>
  <c r="F159" i="2"/>
  <c r="G159" i="2" s="1"/>
  <c r="E159" i="2"/>
  <c r="F158" i="2"/>
  <c r="G158" i="2" s="1"/>
  <c r="E158" i="2"/>
  <c r="F157" i="2"/>
  <c r="G157" i="2" s="1"/>
  <c r="E157" i="2"/>
  <c r="F156" i="2"/>
  <c r="G156" i="2" s="1"/>
  <c r="E156" i="2"/>
  <c r="F155" i="2"/>
  <c r="G155" i="2" s="1"/>
  <c r="E155" i="2"/>
  <c r="F154" i="2"/>
  <c r="G154" i="2" s="1"/>
  <c r="E154" i="2"/>
  <c r="F153" i="2"/>
  <c r="G153" i="2" s="1"/>
  <c r="E153" i="2"/>
  <c r="F152" i="2"/>
  <c r="G152" i="2" s="1"/>
  <c r="E152" i="2"/>
  <c r="F151" i="2"/>
  <c r="G151" i="2" s="1"/>
  <c r="E151" i="2"/>
  <c r="F150" i="2"/>
  <c r="G150" i="2" s="1"/>
  <c r="E150" i="2"/>
  <c r="F149" i="2"/>
  <c r="G149" i="2" s="1"/>
  <c r="E149" i="2"/>
  <c r="F148" i="2"/>
  <c r="G148" i="2" s="1"/>
  <c r="E148" i="2"/>
  <c r="F147" i="2"/>
  <c r="G147" i="2" s="1"/>
  <c r="E147" i="2"/>
  <c r="F146" i="2"/>
  <c r="G146" i="2" s="1"/>
  <c r="E146" i="2"/>
  <c r="F145" i="2"/>
  <c r="G145" i="2" s="1"/>
  <c r="E145" i="2"/>
  <c r="F144" i="2"/>
  <c r="G144" i="2" s="1"/>
  <c r="E144" i="2"/>
  <c r="F143" i="2"/>
  <c r="G143" i="2" s="1"/>
  <c r="E143" i="2"/>
  <c r="F142" i="2"/>
  <c r="G142" i="2" s="1"/>
  <c r="E142" i="2"/>
  <c r="F141" i="2"/>
  <c r="G141" i="2" s="1"/>
  <c r="E141" i="2"/>
  <c r="F140" i="2"/>
  <c r="G140" i="2" s="1"/>
  <c r="E140" i="2"/>
  <c r="F139" i="2"/>
  <c r="G139" i="2" s="1"/>
  <c r="E139" i="2"/>
  <c r="F138" i="2"/>
  <c r="G138" i="2" s="1"/>
  <c r="E138" i="2"/>
  <c r="F137" i="2"/>
  <c r="G137" i="2" s="1"/>
  <c r="E137" i="2"/>
  <c r="F136" i="2"/>
  <c r="G136" i="2" s="1"/>
  <c r="E136" i="2"/>
  <c r="F135" i="2"/>
  <c r="G135" i="2" s="1"/>
  <c r="E135" i="2"/>
  <c r="F134" i="2"/>
  <c r="G134" i="2" s="1"/>
  <c r="E134" i="2"/>
  <c r="F133" i="2"/>
  <c r="G133" i="2" s="1"/>
  <c r="E133" i="2"/>
  <c r="F132" i="2"/>
  <c r="G132" i="2" s="1"/>
  <c r="E132" i="2"/>
  <c r="F131" i="2"/>
  <c r="G131" i="2" s="1"/>
  <c r="E131" i="2"/>
  <c r="F130" i="2"/>
  <c r="E130" i="2"/>
  <c r="F129" i="2"/>
  <c r="G129" i="2" s="1"/>
  <c r="E129" i="2"/>
  <c r="F128" i="2"/>
  <c r="G128" i="2" s="1"/>
  <c r="E128" i="2"/>
  <c r="F127" i="2"/>
  <c r="G127" i="2" s="1"/>
  <c r="E127" i="2"/>
  <c r="F126" i="2"/>
  <c r="G126" i="2" s="1"/>
  <c r="E126" i="2"/>
  <c r="F125" i="2"/>
  <c r="G125" i="2" s="1"/>
  <c r="E125" i="2"/>
  <c r="F124" i="2"/>
  <c r="G124" i="2" s="1"/>
  <c r="E124" i="2"/>
  <c r="F123" i="2"/>
  <c r="G123" i="2" s="1"/>
  <c r="E123" i="2"/>
  <c r="F122" i="2"/>
  <c r="G122" i="2" s="1"/>
  <c r="E122" i="2"/>
  <c r="F121" i="2"/>
  <c r="G121" i="2" s="1"/>
  <c r="E121" i="2"/>
  <c r="F120" i="2"/>
  <c r="G120" i="2" s="1"/>
  <c r="E120" i="2"/>
  <c r="F119" i="2"/>
  <c r="G119" i="2" s="1"/>
  <c r="E119" i="2"/>
  <c r="F118" i="2"/>
  <c r="G118" i="2" s="1"/>
  <c r="E118" i="2"/>
  <c r="F117" i="2"/>
  <c r="G117" i="2" s="1"/>
  <c r="E117" i="2"/>
  <c r="F116" i="2"/>
  <c r="G116" i="2" s="1"/>
  <c r="E116" i="2"/>
  <c r="F115" i="2"/>
  <c r="G115" i="2" s="1"/>
  <c r="E115" i="2"/>
  <c r="F114" i="2"/>
  <c r="G114" i="2" s="1"/>
  <c r="E114" i="2"/>
  <c r="F113" i="2"/>
  <c r="G113" i="2" s="1"/>
  <c r="E113" i="2"/>
  <c r="F112" i="2"/>
  <c r="G112" i="2" s="1"/>
  <c r="E112" i="2"/>
  <c r="F111" i="2"/>
  <c r="G111" i="2" s="1"/>
  <c r="E111" i="2"/>
  <c r="F110" i="2"/>
  <c r="G110" i="2" s="1"/>
  <c r="E110" i="2"/>
  <c r="F109" i="2"/>
  <c r="G109" i="2" s="1"/>
  <c r="E109" i="2"/>
  <c r="F108" i="2"/>
  <c r="G108" i="2" s="1"/>
  <c r="E108" i="2"/>
  <c r="F107" i="2"/>
  <c r="G107" i="2" s="1"/>
  <c r="E107" i="2"/>
  <c r="F106" i="2"/>
  <c r="G106" i="2" s="1"/>
  <c r="E106" i="2"/>
  <c r="F105" i="2"/>
  <c r="G105" i="2" s="1"/>
  <c r="E105" i="2"/>
  <c r="F104" i="2"/>
  <c r="G104" i="2" s="1"/>
  <c r="E104" i="2"/>
  <c r="F103" i="2"/>
  <c r="G103" i="2" s="1"/>
  <c r="E103" i="2"/>
  <c r="F102" i="2"/>
  <c r="G102" i="2" s="1"/>
  <c r="E102" i="2"/>
  <c r="F101" i="2"/>
  <c r="G101" i="2" s="1"/>
  <c r="E101" i="2"/>
  <c r="F100" i="2"/>
  <c r="E100" i="2"/>
  <c r="F99" i="2"/>
  <c r="G99" i="2" s="1"/>
  <c r="E99" i="2"/>
  <c r="F98" i="2"/>
  <c r="G98" i="2" s="1"/>
  <c r="E98" i="2"/>
  <c r="F97" i="2"/>
  <c r="G97" i="2" s="1"/>
  <c r="E97" i="2"/>
  <c r="F96" i="2"/>
  <c r="G96" i="2" s="1"/>
  <c r="E96" i="2"/>
  <c r="F95" i="2"/>
  <c r="G95" i="2" s="1"/>
  <c r="E95" i="2"/>
  <c r="F94" i="2"/>
  <c r="G94" i="2" s="1"/>
  <c r="E94" i="2"/>
  <c r="F93" i="2"/>
  <c r="G93" i="2" s="1"/>
  <c r="E93" i="2"/>
  <c r="F92" i="2"/>
  <c r="G92" i="2" s="1"/>
  <c r="E92" i="2"/>
  <c r="F91" i="2"/>
  <c r="G91" i="2" s="1"/>
  <c r="E91" i="2"/>
  <c r="F90" i="2"/>
  <c r="G90" i="2" s="1"/>
  <c r="E90" i="2"/>
  <c r="F89" i="2"/>
  <c r="G89" i="2" s="1"/>
  <c r="E89" i="2"/>
  <c r="F88" i="2"/>
  <c r="G88" i="2" s="1"/>
  <c r="E88" i="2"/>
  <c r="F87" i="2"/>
  <c r="G87" i="2" s="1"/>
  <c r="E87" i="2"/>
  <c r="F86" i="2"/>
  <c r="G86" i="2" s="1"/>
  <c r="E86" i="2"/>
  <c r="F85" i="2"/>
  <c r="G85" i="2" s="1"/>
  <c r="E85" i="2"/>
  <c r="F84" i="2"/>
  <c r="G84" i="2" s="1"/>
  <c r="E84" i="2"/>
  <c r="F83" i="2"/>
  <c r="G83" i="2" s="1"/>
  <c r="E83" i="2"/>
  <c r="F82" i="2"/>
  <c r="G82" i="2" s="1"/>
  <c r="E82" i="2"/>
  <c r="F81" i="2"/>
  <c r="G81" i="2" s="1"/>
  <c r="E81" i="2"/>
  <c r="F80" i="2"/>
  <c r="G80" i="2" s="1"/>
  <c r="E80" i="2"/>
  <c r="F79" i="2"/>
  <c r="G79" i="2" s="1"/>
  <c r="E79" i="2"/>
  <c r="F78" i="2"/>
  <c r="G78" i="2" s="1"/>
  <c r="E78" i="2"/>
  <c r="F77" i="2"/>
  <c r="G77" i="2" s="1"/>
  <c r="E77" i="2"/>
  <c r="F76" i="2"/>
  <c r="G76" i="2" s="1"/>
  <c r="E76" i="2"/>
  <c r="F75" i="2"/>
  <c r="G75" i="2" s="1"/>
  <c r="E75" i="2"/>
  <c r="F74" i="2"/>
  <c r="G74" i="2" s="1"/>
  <c r="E74" i="2"/>
  <c r="F73" i="2"/>
  <c r="G73" i="2" s="1"/>
  <c r="E73" i="2"/>
  <c r="F72" i="2"/>
  <c r="G72" i="2" s="1"/>
  <c r="E72" i="2"/>
  <c r="F71" i="2"/>
  <c r="G71" i="2" s="1"/>
  <c r="E71" i="2"/>
  <c r="F70" i="2"/>
  <c r="E70" i="2"/>
  <c r="F69" i="2"/>
  <c r="G69" i="2" s="1"/>
  <c r="E69" i="2"/>
  <c r="F68" i="2"/>
  <c r="G68" i="2" s="1"/>
  <c r="E68" i="2"/>
  <c r="F67" i="2"/>
  <c r="G67" i="2" s="1"/>
  <c r="E67" i="2"/>
  <c r="F66" i="2"/>
  <c r="G66" i="2" s="1"/>
  <c r="E66" i="2"/>
  <c r="F65" i="2"/>
  <c r="G65" i="2" s="1"/>
  <c r="E65" i="2"/>
  <c r="F64" i="2"/>
  <c r="G64" i="2" s="1"/>
  <c r="E64" i="2"/>
  <c r="F63" i="2"/>
  <c r="G63" i="2" s="1"/>
  <c r="E63" i="2"/>
  <c r="F62" i="2"/>
  <c r="G62" i="2" s="1"/>
  <c r="E62" i="2"/>
  <c r="F61" i="2"/>
  <c r="G61" i="2" s="1"/>
  <c r="E61" i="2"/>
  <c r="F60" i="2"/>
  <c r="G60" i="2" s="1"/>
  <c r="E60" i="2"/>
  <c r="F59" i="2"/>
  <c r="G59" i="2" s="1"/>
  <c r="E59" i="2"/>
  <c r="F58" i="2"/>
  <c r="G58" i="2" s="1"/>
  <c r="E58" i="2"/>
  <c r="F57" i="2"/>
  <c r="G57" i="2" s="1"/>
  <c r="E57" i="2"/>
  <c r="F56" i="2"/>
  <c r="G56" i="2" s="1"/>
  <c r="E56" i="2"/>
  <c r="F55" i="2"/>
  <c r="G55" i="2" s="1"/>
  <c r="E55" i="2"/>
  <c r="F54" i="2"/>
  <c r="G54" i="2" s="1"/>
  <c r="E54" i="2"/>
  <c r="F53" i="2"/>
  <c r="G53" i="2" s="1"/>
  <c r="E53" i="2"/>
  <c r="F52" i="2"/>
  <c r="G52" i="2" s="1"/>
  <c r="E52" i="2"/>
  <c r="F51" i="2"/>
  <c r="G51" i="2" s="1"/>
  <c r="E51" i="2"/>
  <c r="F50" i="2"/>
  <c r="G50" i="2" s="1"/>
  <c r="E50" i="2"/>
  <c r="F49" i="2"/>
  <c r="G49" i="2" s="1"/>
  <c r="E49" i="2"/>
  <c r="F48" i="2"/>
  <c r="G48" i="2" s="1"/>
  <c r="E48" i="2"/>
  <c r="F47" i="2"/>
  <c r="G47" i="2" s="1"/>
  <c r="E47" i="2"/>
  <c r="F46" i="2"/>
  <c r="E46" i="2"/>
  <c r="F45" i="2"/>
  <c r="G45" i="2" s="1"/>
  <c r="E45" i="2"/>
  <c r="F44" i="2"/>
  <c r="G44" i="2" s="1"/>
  <c r="E44" i="2"/>
  <c r="F43" i="2"/>
  <c r="G43" i="2" s="1"/>
  <c r="E43" i="2"/>
  <c r="F42" i="2"/>
  <c r="G42" i="2" s="1"/>
  <c r="E42" i="2"/>
  <c r="F41" i="2"/>
  <c r="G41" i="2" s="1"/>
  <c r="E41" i="2"/>
  <c r="F40" i="2"/>
  <c r="G40" i="2" s="1"/>
  <c r="E40" i="2"/>
  <c r="J11" i="2"/>
  <c r="B15" i="22" s="1"/>
  <c r="F11" i="2"/>
  <c r="E11" i="2"/>
  <c r="G14" i="22"/>
  <c r="F15" i="22"/>
  <c r="F16" i="22"/>
  <c r="F17" i="22"/>
  <c r="F18" i="22"/>
  <c r="F19" i="22"/>
  <c r="F20" i="22"/>
  <c r="F21" i="22"/>
  <c r="F14" i="22"/>
  <c r="G5" i="22"/>
  <c r="H130" i="2" l="1"/>
  <c r="L15" i="2" s="1"/>
  <c r="K15" i="2"/>
  <c r="G100" i="2"/>
  <c r="K14" i="2"/>
  <c r="G46" i="2"/>
  <c r="K12" i="2"/>
  <c r="G130" i="2"/>
  <c r="H70" i="2"/>
  <c r="L13" i="2" s="1"/>
  <c r="G70" i="2"/>
  <c r="K13" i="2"/>
  <c r="H100" i="2"/>
  <c r="L14" i="2" s="1"/>
  <c r="H40" i="2"/>
  <c r="F39" i="2"/>
  <c r="G39" i="2" s="1"/>
  <c r="E39" i="2"/>
  <c r="F38" i="2"/>
  <c r="G38" i="2" s="1"/>
  <c r="E38" i="2"/>
  <c r="F37" i="2"/>
  <c r="G37" i="2" s="1"/>
  <c r="E37" i="2"/>
  <c r="F36" i="2"/>
  <c r="G36" i="2" s="1"/>
  <c r="E36" i="2"/>
  <c r="F35" i="2"/>
  <c r="E35" i="2"/>
  <c r="F34" i="2"/>
  <c r="G34" i="2" s="1"/>
  <c r="E34" i="2"/>
  <c r="F33" i="2"/>
  <c r="G33" i="2" s="1"/>
  <c r="E33" i="2"/>
  <c r="F32" i="2"/>
  <c r="G32" i="2" s="1"/>
  <c r="E32" i="2"/>
  <c r="F31" i="2"/>
  <c r="G31" i="2" s="1"/>
  <c r="E31" i="2"/>
  <c r="F30" i="2"/>
  <c r="E30" i="2"/>
  <c r="F29" i="2"/>
  <c r="G29" i="2" s="1"/>
  <c r="E29" i="2"/>
  <c r="F28" i="2"/>
  <c r="G28" i="2" s="1"/>
  <c r="E28" i="2"/>
  <c r="F27" i="2"/>
  <c r="G27" i="2" s="1"/>
  <c r="E27" i="2"/>
  <c r="F26" i="2"/>
  <c r="G26" i="2" s="1"/>
  <c r="E26" i="2"/>
  <c r="F25" i="2"/>
  <c r="G25" i="2" s="1"/>
  <c r="E25" i="2"/>
  <c r="F24" i="2"/>
  <c r="G24" i="2" s="1"/>
  <c r="E24" i="2"/>
  <c r="F23" i="2"/>
  <c r="G23" i="2" s="1"/>
  <c r="E23" i="2"/>
  <c r="F22" i="2"/>
  <c r="G22" i="2" s="1"/>
  <c r="E22" i="2"/>
  <c r="F21" i="2"/>
  <c r="G21" i="2" s="1"/>
  <c r="E21" i="2"/>
  <c r="F20" i="2"/>
  <c r="E20" i="2"/>
  <c r="F19" i="2"/>
  <c r="G19" i="2" s="1"/>
  <c r="E19" i="2"/>
  <c r="F18" i="2"/>
  <c r="G18" i="2" s="1"/>
  <c r="E18" i="2"/>
  <c r="F17" i="2"/>
  <c r="G17" i="2" s="1"/>
  <c r="E17" i="2"/>
  <c r="F16" i="2"/>
  <c r="G16" i="2" s="1"/>
  <c r="E16" i="2"/>
  <c r="B19" i="22"/>
  <c r="F15" i="2"/>
  <c r="G15" i="2" s="1"/>
  <c r="E15" i="2"/>
  <c r="B18" i="22"/>
  <c r="F14" i="2"/>
  <c r="G14" i="2" s="1"/>
  <c r="E14" i="2"/>
  <c r="B17" i="22"/>
  <c r="F13" i="2"/>
  <c r="G13" i="2" s="1"/>
  <c r="E13" i="2"/>
  <c r="B16" i="22"/>
  <c r="F12" i="2"/>
  <c r="G12" i="2" s="1"/>
  <c r="E12" i="2"/>
  <c r="G11" i="2"/>
  <c r="L19" i="2" l="1"/>
  <c r="K22" i="2"/>
  <c r="H10" i="2"/>
  <c r="L12" i="2"/>
  <c r="D16" i="22" s="1"/>
  <c r="D18" i="22"/>
  <c r="D19" i="22"/>
  <c r="D17" i="22"/>
  <c r="C17" i="22"/>
  <c r="G30" i="2"/>
  <c r="G20" i="2"/>
  <c r="C16" i="22"/>
  <c r="C18" i="22"/>
  <c r="G35" i="2"/>
  <c r="C19" i="22"/>
  <c r="G20" i="22" l="1"/>
  <c r="G21" i="22"/>
  <c r="E10" i="2"/>
  <c r="K11" i="2" l="1"/>
  <c r="C15" i="22" s="1"/>
  <c r="L11" i="2"/>
  <c r="D15" i="22" s="1"/>
  <c r="G18" i="22"/>
  <c r="K17" i="2"/>
  <c r="G15" i="22" s="1"/>
  <c r="K19" i="2"/>
  <c r="G10" i="2"/>
  <c r="K23" i="2" s="1"/>
  <c r="K18" i="2"/>
  <c r="G16" i="22" s="1"/>
  <c r="G19" i="22" l="1"/>
</calcChain>
</file>

<file path=xl/sharedStrings.xml><?xml version="1.0" encoding="utf-8"?>
<sst xmlns="http://schemas.openxmlformats.org/spreadsheetml/2006/main" count="207" uniqueCount="82">
  <si>
    <t>Comparison of BAX® System Quant Performance to Reference Method (MPN/Plating)</t>
  </si>
  <si>
    <t>BAX® System Quant Comparative Spreadsheet</t>
  </si>
  <si>
    <t>BAX Quant Results Log CFU</t>
  </si>
  <si>
    <t>Reference Results Log CFU</t>
  </si>
  <si>
    <t>Y=X</t>
  </si>
  <si>
    <t>Delta Log</t>
  </si>
  <si>
    <t>Disagreement</t>
  </si>
  <si>
    <t>Equivalent</t>
  </si>
  <si>
    <t>Report</t>
  </si>
  <si>
    <t>Matrix 1</t>
  </si>
  <si>
    <t>Sample 1</t>
  </si>
  <si>
    <t>Mean Delta Log</t>
  </si>
  <si>
    <t>Sample 2</t>
  </si>
  <si>
    <t>Sample 3</t>
  </si>
  <si>
    <t>Sample 4</t>
  </si>
  <si>
    <t>Sample 5</t>
  </si>
  <si>
    <t>Sample 6</t>
  </si>
  <si>
    <t>Sample 7</t>
  </si>
  <si>
    <t>Delta Log Analysis</t>
  </si>
  <si>
    <t>eBIAS (ISO 16140)</t>
  </si>
  <si>
    <t>Sample 8</t>
  </si>
  <si>
    <t>Sample 9</t>
  </si>
  <si>
    <t>Median Delta Log</t>
  </si>
  <si>
    <t>Sample 10</t>
  </si>
  <si>
    <t>Sample 11</t>
  </si>
  <si>
    <t>Sample 12</t>
  </si>
  <si>
    <t>Kappa Analysis</t>
  </si>
  <si>
    <t>Sample 13</t>
  </si>
  <si>
    <t>Samples</t>
  </si>
  <si>
    <t>Sample 14</t>
  </si>
  <si>
    <t>Agreement at 0.5 Log</t>
  </si>
  <si>
    <t>Sample 15</t>
  </si>
  <si>
    <t>Slope</t>
  </si>
  <si>
    <t>Sample 16</t>
  </si>
  <si>
    <t>Correlation</t>
  </si>
  <si>
    <t>Sample 17</t>
  </si>
  <si>
    <t>Sample 18</t>
  </si>
  <si>
    <t>Sample 19</t>
  </si>
  <si>
    <t>Sample 20</t>
  </si>
  <si>
    <t>Sample 21</t>
  </si>
  <si>
    <t>Sample 22</t>
  </si>
  <si>
    <t>Sample 23</t>
  </si>
  <si>
    <t>Sample 24</t>
  </si>
  <si>
    <t>Sample 25</t>
  </si>
  <si>
    <t>Sample 26</t>
  </si>
  <si>
    <t>Sample 27</t>
  </si>
  <si>
    <t>Sample 28</t>
  </si>
  <si>
    <t>Sample 29</t>
  </si>
  <si>
    <t>Sample 30</t>
  </si>
  <si>
    <t>Matrix 2</t>
  </si>
  <si>
    <t>Matrix 3</t>
  </si>
  <si>
    <t>Matrix 4</t>
  </si>
  <si>
    <t>Matrix 5</t>
  </si>
  <si>
    <t>This spreadsheet is used for comparative analysis of BAX® System Quant versus MPN or Plating Methods</t>
  </si>
  <si>
    <t>There are 3 potential comparative methods used routinely for comparison:</t>
  </si>
  <si>
    <t>3. Kappa Analysis – Similar result as the Delta Log Analysis, but the agreement is a percentage equivalence of all samples.</t>
  </si>
  <si>
    <t>Range (Min – Max)</t>
  </si>
  <si>
    <t xml:space="preserve">1.  Simple Regression Analysis – A comparison of results from at least a 3 log range to assess the similarity of the outputs from the paired study. </t>
  </si>
  <si>
    <t xml:space="preserve">BAX® System Quant </t>
  </si>
  <si>
    <t>Quantitative Study</t>
  </si>
  <si>
    <t>Type the input data into the YELLOW sections.</t>
  </si>
  <si>
    <t>Note:</t>
  </si>
  <si>
    <t xml:space="preserve">Up to 30 replicates for each matrix can be analyzed. </t>
  </si>
  <si>
    <t>• 30 replicates are not required for this spreadsheet to generate a report, but it is highly recommended</t>
  </si>
  <si>
    <t>• Each matrix does not need to have a similar dilution for all replicates; each replicate or pair of replicates</t>
  </si>
  <si>
    <t xml:space="preserve">   can have different dilutions.</t>
  </si>
  <si>
    <t>Output Report</t>
  </si>
  <si>
    <r>
      <t xml:space="preserve">The </t>
    </r>
    <r>
      <rPr>
        <i/>
        <sz val="11"/>
        <color theme="1"/>
        <rFont val="Calibri"/>
        <family val="2"/>
        <scheme val="minor"/>
      </rPr>
      <t xml:space="preserve">BAX® System Quant Evaluation </t>
    </r>
    <r>
      <rPr>
        <sz val="11"/>
        <color theme="1"/>
        <rFont val="Calibri"/>
        <family val="2"/>
        <scheme val="minor"/>
      </rPr>
      <t>spreadsheet is designed for two sets of data from the same sample matrix in a paired study.</t>
    </r>
  </si>
  <si>
    <r>
      <t xml:space="preserve">The </t>
    </r>
    <r>
      <rPr>
        <i/>
        <sz val="11"/>
        <color rgb="FF000000"/>
        <rFont val="Calibri"/>
        <family val="2"/>
        <scheme val="minor"/>
      </rPr>
      <t>Quant Report</t>
    </r>
    <r>
      <rPr>
        <sz val="11"/>
        <color rgb="FF000000"/>
        <rFont val="Calibri"/>
        <family val="2"/>
        <scheme val="minor"/>
      </rPr>
      <t xml:space="preserve"> will analyze and autofill with all essential information.</t>
    </r>
  </si>
  <si>
    <t>www.hygiena.com</t>
  </si>
  <si>
    <t>The equivalence is based on Log differences between samples. To be verified, the Log difference should be</t>
  </si>
  <si>
    <t xml:space="preserve">   that at least 5 samples from each matrix type are tested.</t>
  </si>
  <si>
    <t>• Transfer Quant data from SureTrend® software into this worksheet.</t>
  </si>
  <si>
    <t>• Format the data as Log CFU/mL or Log CFU/g, using any dilution factors to calculate the final value.</t>
  </si>
  <si>
    <t>&lt;0.5 Log CFU/mL (g) over a 3 Log range.</t>
  </si>
  <si>
    <r>
      <t>The results below represent the comparison of BAX Quant Log</t>
    </r>
    <r>
      <rPr>
        <vertAlign val="subscript"/>
        <sz val="11"/>
        <color rgb="FF000000"/>
        <rFont val="Calibri"/>
        <family val="2"/>
        <scheme val="minor"/>
      </rPr>
      <t>10</t>
    </r>
    <r>
      <rPr>
        <sz val="11"/>
        <color rgb="FF000000"/>
        <rFont val="Calibri"/>
        <family val="2"/>
        <scheme val="minor"/>
      </rPr>
      <t xml:space="preserve"> CFU/mL or Log</t>
    </r>
    <r>
      <rPr>
        <vertAlign val="subscript"/>
        <sz val="11"/>
        <color rgb="FF000000"/>
        <rFont val="Calibri"/>
        <family val="2"/>
        <scheme val="minor"/>
      </rPr>
      <t>10</t>
    </r>
    <r>
      <rPr>
        <sz val="11"/>
        <color rgb="FF000000"/>
        <rFont val="Calibri"/>
        <family val="2"/>
        <scheme val="minor"/>
      </rPr>
      <t xml:space="preserve"> CFU/g to the reference</t>
    </r>
  </si>
  <si>
    <t>method (MPN or culture plates). The data was collected using a paired study design and the matrices</t>
  </si>
  <si>
    <t>indicated below with the mean delta log calculations, 0.5 Log CFU agreement and matrix equivalence</t>
  </si>
  <si>
    <r>
      <t>graph, including R</t>
    </r>
    <r>
      <rPr>
        <vertAlign val="superscript"/>
        <sz val="11"/>
        <color rgb="FF000000"/>
        <rFont val="Calibri"/>
        <family val="2"/>
        <scheme val="minor"/>
      </rPr>
      <t>2</t>
    </r>
    <r>
      <rPr>
        <sz val="11"/>
        <color rgb="FF000000"/>
        <rFont val="Calibri"/>
        <family val="2"/>
        <scheme val="minor"/>
      </rPr>
      <t xml:space="preserve"> values.</t>
    </r>
  </si>
  <si>
    <r>
      <t xml:space="preserve">2. Delta Log Analysis – A standardized AOAC Method for equivalence used in all </t>
    </r>
    <r>
      <rPr>
        <i/>
        <sz val="11"/>
        <rFont val="Calibri"/>
        <family val="2"/>
        <scheme val="minor"/>
      </rPr>
      <t>PTM</t>
    </r>
    <r>
      <rPr>
        <vertAlign val="superscript"/>
        <sz val="10"/>
        <rFont val="Calibri"/>
        <family val="2"/>
        <scheme val="minor"/>
      </rPr>
      <t>SM</t>
    </r>
    <r>
      <rPr>
        <sz val="11"/>
        <rFont val="Calibri"/>
        <family val="2"/>
        <scheme val="minor"/>
      </rPr>
      <t xml:space="preserve"> and OMA analytical studies. If the difference between the BAX and reference
     results is less than 0.5 Log</t>
    </r>
    <r>
      <rPr>
        <vertAlign val="subscript"/>
        <sz val="11"/>
        <rFont val="Calibri"/>
        <family val="2"/>
        <scheme val="minor"/>
      </rPr>
      <t>10</t>
    </r>
    <r>
      <rPr>
        <sz val="11"/>
        <rFont val="Calibri"/>
        <family val="2"/>
        <scheme val="minor"/>
      </rPr>
      <t xml:space="preserve"> CFU/mL (or 0.5 Log</t>
    </r>
    <r>
      <rPr>
        <vertAlign val="subscript"/>
        <sz val="11"/>
        <rFont val="Calibri"/>
        <family val="2"/>
        <scheme val="minor"/>
      </rPr>
      <t>10</t>
    </r>
    <r>
      <rPr>
        <sz val="11"/>
        <rFont val="Calibri"/>
        <family val="2"/>
        <scheme val="minor"/>
      </rPr>
      <t xml:space="preserve"> CFU/g), then microbial equivalence is met.</t>
    </r>
  </si>
  <si>
    <r>
      <t>The yellow cells in the table below will accept sample matrix names as well as inputs from the paired study in the form of Log</t>
    </r>
    <r>
      <rPr>
        <vertAlign val="subscript"/>
        <sz val="11"/>
        <color theme="1"/>
        <rFont val="Calibri"/>
        <family val="2"/>
        <scheme val="minor"/>
      </rPr>
      <t>10</t>
    </r>
    <r>
      <rPr>
        <sz val="11"/>
        <color theme="1"/>
        <rFont val="Calibri"/>
        <family val="2"/>
        <scheme val="minor"/>
      </rPr>
      <t xml:space="preserve"> CFU/mL (g).</t>
    </r>
  </si>
  <si>
    <t>CWS-BAX-001-REVA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</si>
</sst>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b/>
      <sz val="12"/>
      <color rgb="FF000000"/>
      <name val="Calibri"/>
      <family val="2"/>
      <scheme val="minor"/>
    </font>
    <font>
      <sz val="11"/>
      <color rgb="FF000000"/>
      <name val="Calibri"/>
      <family val="2"/>
      <scheme val="minor"/>
    </font>
    <font>
      <vertAlign val="superscript"/>
      <sz val="11"/>
      <color rgb="FF000000"/>
      <name val="Calibri"/>
      <family val="2"/>
      <scheme val="minor"/>
    </font>
    <font>
      <b/>
      <sz val="12"/>
      <color theme="1"/>
      <name val="Calibri"/>
      <family val="2"/>
      <scheme val="minor"/>
    </font>
    <font>
      <b/>
      <sz val="14"/>
      <color theme="1"/>
      <name val="Calibri"/>
      <family val="2"/>
      <scheme val="minor"/>
    </font>
    <font>
      <sz val="11"/>
      <color rgb="FFFF0000"/>
      <name val="Calibri"/>
      <family val="2"/>
      <scheme val="minor"/>
    </font>
    <font>
      <vertAlign val="subscript"/>
      <sz val="11"/>
      <name val="Calibri"/>
      <family val="2"/>
      <scheme val="minor"/>
    </font>
    <font>
      <i/>
      <sz val="11"/>
      <name val="Calibri"/>
      <family val="2"/>
      <scheme val="minor"/>
    </font>
    <font>
      <b/>
      <sz val="14"/>
      <color rgb="FF000000"/>
      <name val="Calibri"/>
      <family val="2"/>
      <scheme val="minor"/>
    </font>
    <font>
      <b/>
      <sz val="11"/>
      <color rgb="FF000000"/>
      <name val="Calibri"/>
      <family val="2"/>
      <scheme val="minor"/>
    </font>
    <font>
      <u/>
      <sz val="11"/>
      <color theme="10"/>
      <name val="Calibri"/>
      <family val="2"/>
      <scheme val="minor"/>
    </font>
    <font>
      <i/>
      <sz val="11"/>
      <color theme="1"/>
      <name val="Calibri"/>
      <family val="2"/>
      <scheme val="minor"/>
    </font>
    <font>
      <i/>
      <sz val="11"/>
      <color rgb="FF000000"/>
      <name val="Calibri"/>
      <family val="2"/>
      <scheme val="minor"/>
    </font>
    <font>
      <sz val="9"/>
      <color rgb="FF00B0F0"/>
      <name val="Calibri"/>
      <family val="2"/>
      <scheme val="minor"/>
    </font>
    <font>
      <sz val="9"/>
      <color theme="1"/>
      <name val="Calibri"/>
      <family val="2"/>
      <scheme val="minor"/>
    </font>
    <font>
      <vertAlign val="subscript"/>
      <sz val="11"/>
      <color theme="1"/>
      <name val="Calibri"/>
      <family val="2"/>
      <scheme val="minor"/>
    </font>
    <font>
      <vertAlign val="subscript"/>
      <sz val="11"/>
      <color rgb="FF000000"/>
      <name val="Calibri"/>
      <family val="2"/>
      <scheme val="minor"/>
    </font>
    <font>
      <vertAlign val="superscrip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ck">
        <color theme="1"/>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31">
    <xf numFmtId="0" fontId="0" fillId="0" borderId="0" xfId="0"/>
    <xf numFmtId="0" fontId="0" fillId="0" borderId="0" xfId="0" applyAlignment="1">
      <alignment horizontal="center"/>
    </xf>
    <xf numFmtId="2" fontId="0" fillId="0" borderId="1" xfId="0" applyNumberFormat="1" applyBorder="1" applyAlignment="1">
      <alignment horizontal="center"/>
    </xf>
    <xf numFmtId="2" fontId="0" fillId="0" borderId="0" xfId="0" applyNumberFormat="1" applyAlignment="1">
      <alignment horizontal="center"/>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0" borderId="18" xfId="0" applyBorder="1"/>
    <xf numFmtId="14" fontId="0" fillId="0" borderId="0" xfId="0" applyNumberFormat="1" applyAlignment="1">
      <alignment horizontal="center"/>
    </xf>
    <xf numFmtId="0" fontId="4" fillId="0" borderId="0" xfId="0" applyFont="1"/>
    <xf numFmtId="2" fontId="2" fillId="0" borderId="0" xfId="0" applyNumberFormat="1" applyFont="1" applyAlignment="1">
      <alignment horizontal="center"/>
    </xf>
    <xf numFmtId="165" fontId="0" fillId="0" borderId="0" xfId="0" applyNumberFormat="1" applyAlignment="1">
      <alignment horizontal="center"/>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7" fillId="0" borderId="0" xfId="0" applyFont="1"/>
    <xf numFmtId="0" fontId="6" fillId="0" borderId="0" xfId="0" applyFont="1"/>
    <xf numFmtId="0" fontId="2" fillId="0" borderId="25" xfId="0" applyFont="1" applyBorder="1" applyAlignment="1">
      <alignment horizontal="center"/>
    </xf>
    <xf numFmtId="0" fontId="2" fillId="0" borderId="26" xfId="0" applyFont="1" applyBorder="1" applyAlignment="1">
      <alignment horizontal="center"/>
    </xf>
    <xf numFmtId="0" fontId="2" fillId="0" borderId="19" xfId="0" applyFont="1" applyBorder="1" applyAlignment="1">
      <alignment horizontal="center"/>
    </xf>
    <xf numFmtId="2" fontId="2" fillId="0" borderId="15" xfId="0" applyNumberFormat="1" applyFont="1" applyBorder="1" applyAlignment="1">
      <alignment horizontal="center"/>
    </xf>
    <xf numFmtId="0" fontId="2" fillId="0" borderId="21" xfId="0" applyFont="1" applyBorder="1" applyAlignment="1">
      <alignment horizontal="center"/>
    </xf>
    <xf numFmtId="2" fontId="2" fillId="0" borderId="17" xfId="0" applyNumberFormat="1" applyFont="1" applyBorder="1" applyAlignment="1">
      <alignment horizontal="center"/>
    </xf>
    <xf numFmtId="0" fontId="2" fillId="0" borderId="15" xfId="0" applyFont="1" applyBorder="1" applyAlignment="1">
      <alignment horizontal="center"/>
    </xf>
    <xf numFmtId="0" fontId="2" fillId="0" borderId="17" xfId="0" applyFont="1" applyBorder="1" applyAlignment="1">
      <alignment horizontal="center"/>
    </xf>
    <xf numFmtId="9" fontId="2" fillId="0" borderId="26" xfId="0" applyNumberFormat="1" applyFont="1" applyBorder="1" applyAlignment="1">
      <alignment horizontal="center"/>
    </xf>
    <xf numFmtId="165" fontId="2" fillId="0" borderId="15" xfId="0" applyNumberFormat="1" applyFont="1" applyBorder="1" applyAlignment="1">
      <alignment horizontal="center"/>
    </xf>
    <xf numFmtId="165" fontId="2" fillId="0" borderId="17" xfId="0" applyNumberFormat="1" applyFont="1" applyBorder="1" applyAlignment="1">
      <alignment horizontal="center"/>
    </xf>
    <xf numFmtId="0" fontId="2" fillId="0" borderId="0" xfId="0" applyFont="1" applyAlignment="1">
      <alignment horizontal="center"/>
    </xf>
    <xf numFmtId="0" fontId="0" fillId="0" borderId="20"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2" fontId="0" fillId="0" borderId="28" xfId="0" applyNumberFormat="1" applyBorder="1" applyAlignment="1">
      <alignment horizontal="center"/>
    </xf>
    <xf numFmtId="0" fontId="0" fillId="0" borderId="17" xfId="0" applyBorder="1" applyAlignment="1">
      <alignment horizontal="center"/>
    </xf>
    <xf numFmtId="0" fontId="0" fillId="3" borderId="0" xfId="0" applyFill="1"/>
    <xf numFmtId="0" fontId="4" fillId="3" borderId="0" xfId="0" applyFont="1" applyFill="1"/>
    <xf numFmtId="2" fontId="0" fillId="0" borderId="24" xfId="0" applyNumberFormat="1" applyBorder="1" applyAlignment="1">
      <alignment horizontal="center"/>
    </xf>
    <xf numFmtId="0" fontId="0" fillId="2" borderId="1" xfId="0"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0" borderId="23" xfId="0" applyBorder="1" applyAlignment="1">
      <alignment horizontal="center"/>
    </xf>
    <xf numFmtId="0" fontId="0" fillId="0" borderId="22" xfId="0" applyBorder="1" applyAlignment="1">
      <alignment horizontal="center"/>
    </xf>
    <xf numFmtId="0" fontId="0" fillId="2" borderId="24" xfId="0" applyFill="1" applyBorder="1" applyAlignment="1" applyProtection="1">
      <alignment horizontal="center"/>
      <protection locked="0"/>
    </xf>
    <xf numFmtId="0" fontId="14" fillId="3" borderId="0" xfId="0" applyFont="1" applyFill="1" applyAlignment="1">
      <alignment horizontal="left" vertical="center"/>
    </xf>
    <xf numFmtId="0" fontId="15" fillId="3" borderId="0" xfId="0" applyFont="1" applyFill="1" applyAlignment="1">
      <alignment horizontal="left" vertical="center" indent="5"/>
    </xf>
    <xf numFmtId="0" fontId="7" fillId="3" borderId="0" xfId="0" applyFont="1" applyFill="1" applyAlignment="1">
      <alignment horizontal="left" vertical="center" indent="5"/>
    </xf>
    <xf numFmtId="0" fontId="7" fillId="3" borderId="0" xfId="0" applyFont="1" applyFill="1" applyAlignment="1">
      <alignment horizontal="left" vertical="center"/>
    </xf>
    <xf numFmtId="0" fontId="19" fillId="3" borderId="0" xfId="1" applyFont="1" applyFill="1"/>
    <xf numFmtId="0" fontId="20" fillId="3" borderId="0" xfId="0" applyFont="1" applyFill="1"/>
    <xf numFmtId="0" fontId="20" fillId="3" borderId="0" xfId="0" applyFont="1" applyFill="1" applyAlignment="1">
      <alignment horizontal="right"/>
    </xf>
    <xf numFmtId="0" fontId="20" fillId="0" borderId="0" xfId="0" applyFont="1"/>
    <xf numFmtId="0" fontId="0" fillId="3" borderId="0" xfId="0" applyFill="1" applyProtection="1">
      <protection locked="0"/>
    </xf>
    <xf numFmtId="0" fontId="0" fillId="0" borderId="0" xfId="0" applyProtection="1">
      <protection locked="0"/>
    </xf>
    <xf numFmtId="0" fontId="0" fillId="0" borderId="0" xfId="0" applyAlignment="1" applyProtection="1">
      <alignment vertical="center"/>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3" borderId="0" xfId="0" applyFont="1" applyFill="1" applyProtection="1">
      <protection locked="0"/>
    </xf>
    <xf numFmtId="0" fontId="3" fillId="3" borderId="0" xfId="0" applyFont="1" applyFill="1" applyAlignment="1" applyProtection="1">
      <alignment horizontal="center"/>
      <protection locked="0"/>
    </xf>
    <xf numFmtId="0" fontId="0" fillId="3" borderId="0" xfId="0" applyFill="1" applyAlignment="1" applyProtection="1">
      <alignment vertical="center"/>
      <protection locked="0"/>
    </xf>
    <xf numFmtId="0" fontId="4" fillId="3" borderId="0" xfId="0" applyFont="1" applyFill="1" applyProtection="1">
      <protection locked="0"/>
    </xf>
    <xf numFmtId="165" fontId="4" fillId="3" borderId="0" xfId="0" applyNumberFormat="1" applyFont="1" applyFill="1" applyProtection="1">
      <protection locked="0"/>
    </xf>
    <xf numFmtId="165" fontId="0" fillId="3" borderId="0" xfId="0" applyNumberFormat="1" applyFill="1" applyProtection="1">
      <protection locked="0"/>
    </xf>
    <xf numFmtId="0" fontId="11" fillId="3" borderId="0" xfId="0" applyFont="1" applyFill="1" applyProtection="1">
      <protection locked="0"/>
    </xf>
    <xf numFmtId="0" fontId="3" fillId="0" borderId="34" xfId="0" applyFont="1" applyBorder="1" applyAlignment="1">
      <alignment horizontal="center"/>
    </xf>
    <xf numFmtId="2" fontId="0" fillId="0" borderId="27" xfId="0" applyNumberFormat="1" applyBorder="1" applyAlignment="1">
      <alignment horizontal="center"/>
    </xf>
    <xf numFmtId="0" fontId="3" fillId="0" borderId="35" xfId="0" applyFont="1" applyBorder="1" applyAlignment="1">
      <alignment horizontal="center"/>
    </xf>
    <xf numFmtId="0" fontId="0" fillId="3" borderId="0" xfId="0" applyFill="1" applyAlignment="1">
      <alignment horizontal="center" vertical="center"/>
    </xf>
    <xf numFmtId="0" fontId="3" fillId="0" borderId="14" xfId="0" applyFont="1" applyBorder="1" applyAlignment="1">
      <alignment horizontal="center"/>
    </xf>
    <xf numFmtId="0" fontId="3" fillId="0" borderId="2" xfId="0" applyFont="1" applyBorder="1" applyAlignment="1">
      <alignment horizontal="center"/>
    </xf>
    <xf numFmtId="0" fontId="2" fillId="3" borderId="8" xfId="0" applyFont="1" applyFill="1" applyBorder="1" applyAlignment="1">
      <alignment horizontal="center"/>
    </xf>
    <xf numFmtId="2" fontId="0" fillId="3" borderId="0" xfId="0" applyNumberFormat="1" applyFill="1" applyAlignment="1">
      <alignment horizontal="center"/>
    </xf>
    <xf numFmtId="0" fontId="0" fillId="0" borderId="9" xfId="0" applyBorder="1" applyAlignment="1">
      <alignment horizontal="center"/>
    </xf>
    <xf numFmtId="0" fontId="2" fillId="3" borderId="4" xfId="0" applyFont="1" applyFill="1" applyBorder="1" applyAlignment="1">
      <alignment horizontal="center"/>
    </xf>
    <xf numFmtId="0" fontId="0" fillId="3" borderId="5" xfId="0" applyFill="1" applyBorder="1"/>
    <xf numFmtId="0" fontId="0" fillId="3" borderId="6"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1" xfId="0" applyFill="1" applyBorder="1" applyAlignment="1">
      <alignment horizontal="center"/>
    </xf>
    <xf numFmtId="2" fontId="0" fillId="3" borderId="12" xfId="0" applyNumberFormat="1" applyFill="1" applyBorder="1" applyAlignment="1">
      <alignment horizontal="center"/>
    </xf>
    <xf numFmtId="2" fontId="0" fillId="3" borderId="13" xfId="0" applyNumberFormat="1" applyFill="1" applyBorder="1" applyAlignment="1">
      <alignment horizontal="center"/>
    </xf>
    <xf numFmtId="0" fontId="0" fillId="3" borderId="8" xfId="0" applyFill="1" applyBorder="1"/>
    <xf numFmtId="0" fontId="0" fillId="3" borderId="9" xfId="0" applyFill="1" applyBorder="1" applyAlignment="1">
      <alignment horizontal="center" vertical="center"/>
    </xf>
    <xf numFmtId="9" fontId="0" fillId="3" borderId="13" xfId="0" applyNumberFormat="1" applyFill="1" applyBorder="1" applyAlignment="1">
      <alignment horizontal="center"/>
    </xf>
    <xf numFmtId="0" fontId="0" fillId="3" borderId="8" xfId="0" applyFill="1" applyBorder="1" applyAlignment="1">
      <alignment horizontal="center" vertical="center"/>
    </xf>
    <xf numFmtId="164" fontId="0" fillId="3" borderId="4" xfId="0" applyNumberFormat="1" applyFill="1" applyBorder="1" applyAlignment="1">
      <alignment horizontal="center"/>
    </xf>
    <xf numFmtId="165" fontId="0" fillId="3" borderId="6" xfId="0" applyNumberFormat="1" applyFill="1" applyBorder="1" applyAlignment="1">
      <alignment horizontal="center"/>
    </xf>
    <xf numFmtId="165" fontId="0" fillId="3" borderId="13" xfId="0" applyNumberFormat="1" applyFill="1" applyBorder="1" applyAlignment="1">
      <alignment horizontal="center"/>
    </xf>
    <xf numFmtId="0" fontId="0" fillId="3" borderId="0" xfId="0" applyFill="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3" borderId="0" xfId="0" applyFont="1" applyFill="1"/>
    <xf numFmtId="0" fontId="3" fillId="3" borderId="0" xfId="0" applyFont="1" applyFill="1" applyAlignment="1">
      <alignment horizontal="center"/>
    </xf>
    <xf numFmtId="0" fontId="2" fillId="3" borderId="0" xfId="0" applyFont="1" applyFill="1"/>
    <xf numFmtId="0" fontId="0" fillId="3" borderId="0" xfId="0" applyFill="1" applyAlignment="1">
      <alignment vertical="top" wrapText="1"/>
    </xf>
    <xf numFmtId="0" fontId="4" fillId="3" borderId="0" xfId="0" applyFont="1" applyFill="1" applyAlignment="1">
      <alignment horizontal="left"/>
    </xf>
    <xf numFmtId="0" fontId="0" fillId="3" borderId="12" xfId="0" applyFill="1" applyBorder="1" applyAlignment="1">
      <alignment horizontal="center"/>
    </xf>
    <xf numFmtId="14" fontId="0" fillId="3" borderId="0" xfId="0" applyNumberFormat="1" applyFill="1"/>
    <xf numFmtId="0" fontId="0" fillId="3" borderId="4" xfId="0" applyFill="1" applyBorder="1" applyAlignment="1">
      <alignment vertical="center"/>
    </xf>
    <xf numFmtId="0" fontId="0" fillId="3" borderId="38" xfId="0" applyFill="1" applyBorder="1" applyAlignment="1">
      <alignment horizontal="center" vertical="center"/>
    </xf>
    <xf numFmtId="0" fontId="2" fillId="3" borderId="39" xfId="0" applyFont="1" applyFill="1" applyBorder="1" applyAlignment="1">
      <alignment horizontal="center" vertical="center"/>
    </xf>
    <xf numFmtId="0" fontId="1" fillId="3" borderId="5" xfId="0" applyFont="1" applyFill="1" applyBorder="1" applyAlignment="1">
      <alignment horizontal="center" vertical="center"/>
    </xf>
    <xf numFmtId="0" fontId="2" fillId="3" borderId="5" xfId="0" applyFont="1" applyFill="1" applyBorder="1" applyAlignment="1">
      <alignment vertical="center"/>
    </xf>
    <xf numFmtId="0" fontId="2" fillId="3" borderId="40" xfId="0" applyFont="1" applyFill="1" applyBorder="1" applyAlignment="1">
      <alignment horizontal="center" vertical="center"/>
    </xf>
    <xf numFmtId="0" fontId="2" fillId="3" borderId="0" xfId="0" applyFont="1" applyFill="1" applyAlignment="1">
      <alignment horizontal="center" vertical="center"/>
    </xf>
    <xf numFmtId="0" fontId="0" fillId="3" borderId="0" xfId="0" applyFill="1" applyAlignment="1">
      <alignment vertical="center"/>
    </xf>
    <xf numFmtId="0" fontId="4" fillId="3" borderId="0" xfId="0" applyFont="1" applyFill="1" applyAlignment="1">
      <alignment vertical="center"/>
    </xf>
    <xf numFmtId="0" fontId="0" fillId="3" borderId="0" xfId="0" applyFill="1" applyAlignment="1">
      <alignment horizontal="left" wrapText="1"/>
    </xf>
    <xf numFmtId="0" fontId="0" fillId="2" borderId="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7" xfId="0" applyBorder="1" applyAlignment="1">
      <alignment horizontal="center" vertical="center"/>
    </xf>
    <xf numFmtId="0" fontId="0" fillId="0" borderId="10" xfId="0" applyBorder="1" applyAlignment="1">
      <alignment horizontal="center" vertical="center"/>
    </xf>
    <xf numFmtId="0" fontId="0" fillId="2" borderId="3" xfId="0" applyFill="1" applyBorder="1" applyAlignment="1" applyProtection="1">
      <alignment horizontal="center" vertical="center"/>
      <protection locked="0"/>
    </xf>
    <xf numFmtId="0" fontId="0" fillId="0" borderId="3" xfId="0" applyBorder="1" applyAlignment="1">
      <alignment horizontal="center" vertic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0" fillId="3" borderId="0" xfId="0" applyFill="1" applyAlignment="1">
      <alignment horizontal="left" vertical="top" wrapText="1" indent="1"/>
    </xf>
    <xf numFmtId="0" fontId="2" fillId="0" borderId="29" xfId="0" applyFont="1" applyBorder="1" applyAlignment="1">
      <alignment horizontal="center"/>
    </xf>
    <xf numFmtId="0" fontId="2" fillId="0" borderId="31" xfId="0" applyFont="1" applyBorder="1" applyAlignment="1">
      <alignment horizontal="center"/>
    </xf>
    <xf numFmtId="0" fontId="2" fillId="0" borderId="30" xfId="0" applyFont="1" applyBorder="1" applyAlignment="1">
      <alignment horizontal="center"/>
    </xf>
    <xf numFmtId="0" fontId="9" fillId="3" borderId="29"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0" xfId="0" applyFont="1" applyFill="1" applyBorder="1" applyAlignment="1">
      <alignment horizontal="center" vertical="center"/>
    </xf>
    <xf numFmtId="0" fontId="10" fillId="3" borderId="0" xfId="0" applyFont="1" applyFill="1" applyAlignment="1">
      <alignment horizontal="center"/>
    </xf>
    <xf numFmtId="0" fontId="4" fillId="3" borderId="0" xfId="0" applyFont="1" applyFill="1" applyAlignment="1">
      <alignment horizontal="left" vertical="top" wrapText="1" indent="1"/>
    </xf>
    <xf numFmtId="0" fontId="2" fillId="3" borderId="0" xfId="0" applyFont="1" applyFill="1" applyAlignment="1">
      <alignment horizontal="left"/>
    </xf>
  </cellXfs>
  <cellStyles count="2">
    <cellStyle name="Hyperlink" xfId="1" builtinId="8"/>
    <cellStyle name="Normal" xfId="0" builtinId="0"/>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0"/>
      </font>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Matrix Equivalence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strRef>
              <c:f>'BAX System Quant Evaluation'!$D$9</c:f>
              <c:strCache>
                <c:ptCount val="1"/>
                <c:pt idx="0">
                  <c:v>Reference Results Log CFU</c:v>
                </c:pt>
              </c:strCache>
            </c:strRef>
          </c:tx>
          <c:spPr>
            <a:ln w="19050" cap="rnd">
              <a:noFill/>
              <a:round/>
            </a:ln>
            <a:effectLst/>
          </c:spPr>
          <c:marker>
            <c:symbol val="circle"/>
            <c:size val="5"/>
            <c:spPr>
              <a:solidFill>
                <a:schemeClr val="bg2">
                  <a:lumMod val="50000"/>
                </a:schemeClr>
              </a:solidFill>
              <a:ln w="9525">
                <a:noFill/>
              </a:ln>
              <a:effectLst/>
            </c:spPr>
          </c:marker>
          <c:trendline>
            <c:spPr>
              <a:ln w="19050" cap="rnd">
                <a:solidFill>
                  <a:srgbClr val="00B0F0"/>
                </a:solidFill>
                <a:prstDash val="sysDot"/>
              </a:ln>
              <a:effectLst/>
            </c:spPr>
            <c:trendlineType val="linear"/>
            <c:intercept val="0"/>
            <c:dispRSqr val="1"/>
            <c:dispEq val="1"/>
            <c:trendlineLbl>
              <c:layout>
                <c:manualLayout>
                  <c:x val="-0.54598997801484395"/>
                  <c:y val="-4.5065723888948958E-2"/>
                </c:manualLayout>
              </c:layout>
              <c:numFmt formatCode="General" sourceLinked="0"/>
              <c:spPr>
                <a:noFill/>
                <a:ln w="3175">
                  <a:solidFill>
                    <a:srgbClr val="00B0F0"/>
                  </a:solid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rendlineLbl>
          </c:trendline>
          <c:xVal>
            <c:numRef>
              <c:f>'BAX System Quant Evaluation'!$C$10:$C$159</c:f>
              <c:numCache>
                <c:formatCode>General</c:formatCode>
                <c:ptCount val="150"/>
                <c:pt idx="0">
                  <c:v>1.2</c:v>
                </c:pt>
                <c:pt idx="1">
                  <c:v>0.6</c:v>
                </c:pt>
                <c:pt idx="2">
                  <c:v>0.4</c:v>
                </c:pt>
                <c:pt idx="3">
                  <c:v>0.5</c:v>
                </c:pt>
                <c:pt idx="4">
                  <c:v>4</c:v>
                </c:pt>
                <c:pt idx="10">
                  <c:v>0.4</c:v>
                </c:pt>
                <c:pt idx="11">
                  <c:v>0.6</c:v>
                </c:pt>
                <c:pt idx="12">
                  <c:v>0.6</c:v>
                </c:pt>
                <c:pt idx="13">
                  <c:v>0.4</c:v>
                </c:pt>
                <c:pt idx="14">
                  <c:v>0.4</c:v>
                </c:pt>
                <c:pt idx="19">
                  <c:v>0.4</c:v>
                </c:pt>
                <c:pt idx="20">
                  <c:v>0.6</c:v>
                </c:pt>
                <c:pt idx="21">
                  <c:v>0.6</c:v>
                </c:pt>
                <c:pt idx="22">
                  <c:v>0.4</c:v>
                </c:pt>
                <c:pt idx="23">
                  <c:v>0.4</c:v>
                </c:pt>
                <c:pt idx="30">
                  <c:v>0.8</c:v>
                </c:pt>
                <c:pt idx="31">
                  <c:v>0.8</c:v>
                </c:pt>
                <c:pt idx="32">
                  <c:v>0.8</c:v>
                </c:pt>
                <c:pt idx="33">
                  <c:v>0.3</c:v>
                </c:pt>
                <c:pt idx="34">
                  <c:v>1</c:v>
                </c:pt>
                <c:pt idx="40">
                  <c:v>0.8</c:v>
                </c:pt>
                <c:pt idx="41">
                  <c:v>0.8</c:v>
                </c:pt>
                <c:pt idx="42">
                  <c:v>0.8</c:v>
                </c:pt>
                <c:pt idx="43">
                  <c:v>0.3</c:v>
                </c:pt>
                <c:pt idx="44">
                  <c:v>1</c:v>
                </c:pt>
                <c:pt idx="50">
                  <c:v>0.8</c:v>
                </c:pt>
                <c:pt idx="51">
                  <c:v>0.8</c:v>
                </c:pt>
                <c:pt idx="52">
                  <c:v>0.8</c:v>
                </c:pt>
                <c:pt idx="53">
                  <c:v>0.3</c:v>
                </c:pt>
                <c:pt idx="54">
                  <c:v>1</c:v>
                </c:pt>
                <c:pt idx="60">
                  <c:v>0.8</c:v>
                </c:pt>
                <c:pt idx="61">
                  <c:v>0.8</c:v>
                </c:pt>
                <c:pt idx="62">
                  <c:v>0.8</c:v>
                </c:pt>
                <c:pt idx="63">
                  <c:v>0.3</c:v>
                </c:pt>
                <c:pt idx="64">
                  <c:v>1</c:v>
                </c:pt>
                <c:pt idx="70">
                  <c:v>0.8</c:v>
                </c:pt>
                <c:pt idx="71">
                  <c:v>0.8</c:v>
                </c:pt>
                <c:pt idx="72">
                  <c:v>0.8</c:v>
                </c:pt>
                <c:pt idx="73">
                  <c:v>0.3</c:v>
                </c:pt>
                <c:pt idx="74">
                  <c:v>1</c:v>
                </c:pt>
                <c:pt idx="80">
                  <c:v>0.8</c:v>
                </c:pt>
                <c:pt idx="81">
                  <c:v>0.8</c:v>
                </c:pt>
                <c:pt idx="82">
                  <c:v>0.8</c:v>
                </c:pt>
                <c:pt idx="83">
                  <c:v>0.3</c:v>
                </c:pt>
                <c:pt idx="84">
                  <c:v>1</c:v>
                </c:pt>
                <c:pt idx="90">
                  <c:v>0.8</c:v>
                </c:pt>
                <c:pt idx="91">
                  <c:v>0.8</c:v>
                </c:pt>
                <c:pt idx="92">
                  <c:v>0.8</c:v>
                </c:pt>
                <c:pt idx="93">
                  <c:v>0.3</c:v>
                </c:pt>
                <c:pt idx="94">
                  <c:v>1</c:v>
                </c:pt>
                <c:pt idx="100">
                  <c:v>0.8</c:v>
                </c:pt>
                <c:pt idx="101">
                  <c:v>0.8</c:v>
                </c:pt>
                <c:pt idx="102">
                  <c:v>0.8</c:v>
                </c:pt>
                <c:pt idx="103">
                  <c:v>0.3</c:v>
                </c:pt>
                <c:pt idx="104">
                  <c:v>1</c:v>
                </c:pt>
                <c:pt idx="110">
                  <c:v>0.8</c:v>
                </c:pt>
                <c:pt idx="111">
                  <c:v>0.8</c:v>
                </c:pt>
                <c:pt idx="112">
                  <c:v>0.8</c:v>
                </c:pt>
                <c:pt idx="113">
                  <c:v>0.3</c:v>
                </c:pt>
                <c:pt idx="114">
                  <c:v>1</c:v>
                </c:pt>
                <c:pt idx="120">
                  <c:v>0.8</c:v>
                </c:pt>
                <c:pt idx="121">
                  <c:v>0.8</c:v>
                </c:pt>
                <c:pt idx="122">
                  <c:v>0.8</c:v>
                </c:pt>
                <c:pt idx="123">
                  <c:v>0.3</c:v>
                </c:pt>
                <c:pt idx="124">
                  <c:v>1</c:v>
                </c:pt>
                <c:pt idx="130">
                  <c:v>0.8</c:v>
                </c:pt>
                <c:pt idx="131">
                  <c:v>0.8</c:v>
                </c:pt>
                <c:pt idx="132">
                  <c:v>0.8</c:v>
                </c:pt>
                <c:pt idx="133">
                  <c:v>0.3</c:v>
                </c:pt>
                <c:pt idx="134">
                  <c:v>1</c:v>
                </c:pt>
                <c:pt idx="140">
                  <c:v>0.8</c:v>
                </c:pt>
                <c:pt idx="141">
                  <c:v>0.8</c:v>
                </c:pt>
                <c:pt idx="142">
                  <c:v>0.8</c:v>
                </c:pt>
                <c:pt idx="143">
                  <c:v>0.3</c:v>
                </c:pt>
                <c:pt idx="144">
                  <c:v>1</c:v>
                </c:pt>
              </c:numCache>
            </c:numRef>
          </c:xVal>
          <c:yVal>
            <c:numRef>
              <c:f>'BAX System Quant Evaluation'!$D$10:$D$159</c:f>
              <c:numCache>
                <c:formatCode>General</c:formatCode>
                <c:ptCount val="150"/>
                <c:pt idx="0">
                  <c:v>1.6</c:v>
                </c:pt>
                <c:pt idx="1">
                  <c:v>0.4</c:v>
                </c:pt>
                <c:pt idx="2">
                  <c:v>0.95</c:v>
                </c:pt>
                <c:pt idx="3">
                  <c:v>0.9</c:v>
                </c:pt>
                <c:pt idx="4">
                  <c:v>5</c:v>
                </c:pt>
                <c:pt idx="10">
                  <c:v>0.8</c:v>
                </c:pt>
                <c:pt idx="11">
                  <c:v>0.8</c:v>
                </c:pt>
                <c:pt idx="12">
                  <c:v>0.8</c:v>
                </c:pt>
                <c:pt idx="13">
                  <c:v>0.3</c:v>
                </c:pt>
                <c:pt idx="14">
                  <c:v>1</c:v>
                </c:pt>
                <c:pt idx="19">
                  <c:v>0.8</c:v>
                </c:pt>
                <c:pt idx="20">
                  <c:v>0.8</c:v>
                </c:pt>
                <c:pt idx="21">
                  <c:v>0.8</c:v>
                </c:pt>
                <c:pt idx="22">
                  <c:v>0.3</c:v>
                </c:pt>
                <c:pt idx="23">
                  <c:v>1</c:v>
                </c:pt>
                <c:pt idx="30">
                  <c:v>0.8</c:v>
                </c:pt>
                <c:pt idx="31">
                  <c:v>0.8</c:v>
                </c:pt>
                <c:pt idx="32">
                  <c:v>0.8</c:v>
                </c:pt>
                <c:pt idx="33">
                  <c:v>0.3</c:v>
                </c:pt>
                <c:pt idx="34">
                  <c:v>1</c:v>
                </c:pt>
                <c:pt idx="40">
                  <c:v>0.5</c:v>
                </c:pt>
                <c:pt idx="41">
                  <c:v>1</c:v>
                </c:pt>
                <c:pt idx="42">
                  <c:v>0.9</c:v>
                </c:pt>
                <c:pt idx="43">
                  <c:v>0.3</c:v>
                </c:pt>
                <c:pt idx="44">
                  <c:v>1</c:v>
                </c:pt>
                <c:pt idx="50">
                  <c:v>0.5</c:v>
                </c:pt>
                <c:pt idx="51">
                  <c:v>1</c:v>
                </c:pt>
                <c:pt idx="52">
                  <c:v>0.9</c:v>
                </c:pt>
                <c:pt idx="53">
                  <c:v>0.3</c:v>
                </c:pt>
                <c:pt idx="54">
                  <c:v>1</c:v>
                </c:pt>
                <c:pt idx="60">
                  <c:v>0.5</c:v>
                </c:pt>
                <c:pt idx="61">
                  <c:v>1</c:v>
                </c:pt>
                <c:pt idx="62">
                  <c:v>0.9</c:v>
                </c:pt>
                <c:pt idx="63">
                  <c:v>0.3</c:v>
                </c:pt>
                <c:pt idx="64">
                  <c:v>1</c:v>
                </c:pt>
                <c:pt idx="70">
                  <c:v>0.5</c:v>
                </c:pt>
                <c:pt idx="71">
                  <c:v>1</c:v>
                </c:pt>
                <c:pt idx="72">
                  <c:v>0.9</c:v>
                </c:pt>
                <c:pt idx="73">
                  <c:v>0.3</c:v>
                </c:pt>
                <c:pt idx="74">
                  <c:v>1</c:v>
                </c:pt>
                <c:pt idx="80">
                  <c:v>0.5</c:v>
                </c:pt>
                <c:pt idx="81">
                  <c:v>1</c:v>
                </c:pt>
                <c:pt idx="82">
                  <c:v>0.9</c:v>
                </c:pt>
                <c:pt idx="83">
                  <c:v>0.3</c:v>
                </c:pt>
                <c:pt idx="84">
                  <c:v>1</c:v>
                </c:pt>
                <c:pt idx="90">
                  <c:v>0.5</c:v>
                </c:pt>
                <c:pt idx="91">
                  <c:v>1</c:v>
                </c:pt>
                <c:pt idx="92">
                  <c:v>0.9</c:v>
                </c:pt>
                <c:pt idx="93">
                  <c:v>0.3</c:v>
                </c:pt>
                <c:pt idx="94">
                  <c:v>1</c:v>
                </c:pt>
                <c:pt idx="100">
                  <c:v>0.5</c:v>
                </c:pt>
                <c:pt idx="101">
                  <c:v>1</c:v>
                </c:pt>
                <c:pt idx="102">
                  <c:v>0.9</c:v>
                </c:pt>
                <c:pt idx="103">
                  <c:v>0.3</c:v>
                </c:pt>
                <c:pt idx="104">
                  <c:v>1</c:v>
                </c:pt>
                <c:pt idx="110">
                  <c:v>0.5</c:v>
                </c:pt>
                <c:pt idx="111">
                  <c:v>1</c:v>
                </c:pt>
                <c:pt idx="112">
                  <c:v>0.9</c:v>
                </c:pt>
                <c:pt idx="113">
                  <c:v>0.3</c:v>
                </c:pt>
                <c:pt idx="114">
                  <c:v>1</c:v>
                </c:pt>
                <c:pt idx="120">
                  <c:v>0.5</c:v>
                </c:pt>
                <c:pt idx="121">
                  <c:v>1</c:v>
                </c:pt>
                <c:pt idx="122">
                  <c:v>0.9</c:v>
                </c:pt>
                <c:pt idx="123">
                  <c:v>0.3</c:v>
                </c:pt>
                <c:pt idx="124">
                  <c:v>1</c:v>
                </c:pt>
                <c:pt idx="130">
                  <c:v>0.5</c:v>
                </c:pt>
                <c:pt idx="131">
                  <c:v>1</c:v>
                </c:pt>
                <c:pt idx="132">
                  <c:v>0.9</c:v>
                </c:pt>
                <c:pt idx="133">
                  <c:v>0.3</c:v>
                </c:pt>
                <c:pt idx="134">
                  <c:v>1</c:v>
                </c:pt>
                <c:pt idx="140">
                  <c:v>0.5</c:v>
                </c:pt>
                <c:pt idx="141">
                  <c:v>1</c:v>
                </c:pt>
                <c:pt idx="142">
                  <c:v>0.9</c:v>
                </c:pt>
                <c:pt idx="143">
                  <c:v>0.3</c:v>
                </c:pt>
                <c:pt idx="144">
                  <c:v>1</c:v>
                </c:pt>
              </c:numCache>
            </c:numRef>
          </c:yVal>
          <c:smooth val="0"/>
          <c:extLst>
            <c:ext xmlns:c16="http://schemas.microsoft.com/office/drawing/2014/chart" uri="{C3380CC4-5D6E-409C-BE32-E72D297353CC}">
              <c16:uniqueId val="{00000000-0B53-4D95-8352-41233CB365A9}"/>
            </c:ext>
          </c:extLst>
        </c:ser>
        <c:ser>
          <c:idx val="1"/>
          <c:order val="1"/>
          <c:tx>
            <c:strRef>
              <c:f>'BAX System Quant Evaluation'!$E$9</c:f>
              <c:strCache>
                <c:ptCount val="1"/>
                <c:pt idx="0">
                  <c:v>Y=X</c:v>
                </c:pt>
              </c:strCache>
            </c:strRef>
          </c:tx>
          <c:spPr>
            <a:ln w="19050" cap="rnd">
              <a:solidFill>
                <a:srgbClr val="00B0F0"/>
              </a:solidFill>
              <a:round/>
            </a:ln>
            <a:effectLst/>
          </c:spPr>
          <c:marker>
            <c:symbol val="circle"/>
            <c:size val="5"/>
            <c:spPr>
              <a:solidFill>
                <a:srgbClr val="00B0F0"/>
              </a:solidFill>
              <a:ln w="9525">
                <a:solidFill>
                  <a:srgbClr val="00B0F0"/>
                </a:solidFill>
              </a:ln>
              <a:effectLst/>
            </c:spPr>
          </c:marker>
          <c:xVal>
            <c:numRef>
              <c:f>'BAX System Quant Evaluation'!$C$10:$C$159</c:f>
              <c:numCache>
                <c:formatCode>General</c:formatCode>
                <c:ptCount val="150"/>
                <c:pt idx="0">
                  <c:v>1.2</c:v>
                </c:pt>
                <c:pt idx="1">
                  <c:v>0.6</c:v>
                </c:pt>
                <c:pt idx="2">
                  <c:v>0.4</c:v>
                </c:pt>
                <c:pt idx="3">
                  <c:v>0.5</c:v>
                </c:pt>
                <c:pt idx="4">
                  <c:v>4</c:v>
                </c:pt>
                <c:pt idx="10">
                  <c:v>0.4</c:v>
                </c:pt>
                <c:pt idx="11">
                  <c:v>0.6</c:v>
                </c:pt>
                <c:pt idx="12">
                  <c:v>0.6</c:v>
                </c:pt>
                <c:pt idx="13">
                  <c:v>0.4</c:v>
                </c:pt>
                <c:pt idx="14">
                  <c:v>0.4</c:v>
                </c:pt>
                <c:pt idx="19">
                  <c:v>0.4</c:v>
                </c:pt>
                <c:pt idx="20">
                  <c:v>0.6</c:v>
                </c:pt>
                <c:pt idx="21">
                  <c:v>0.6</c:v>
                </c:pt>
                <c:pt idx="22">
                  <c:v>0.4</c:v>
                </c:pt>
                <c:pt idx="23">
                  <c:v>0.4</c:v>
                </c:pt>
                <c:pt idx="30">
                  <c:v>0.8</c:v>
                </c:pt>
                <c:pt idx="31">
                  <c:v>0.8</c:v>
                </c:pt>
                <c:pt idx="32">
                  <c:v>0.8</c:v>
                </c:pt>
                <c:pt idx="33">
                  <c:v>0.3</c:v>
                </c:pt>
                <c:pt idx="34">
                  <c:v>1</c:v>
                </c:pt>
                <c:pt idx="40">
                  <c:v>0.8</c:v>
                </c:pt>
                <c:pt idx="41">
                  <c:v>0.8</c:v>
                </c:pt>
                <c:pt idx="42">
                  <c:v>0.8</c:v>
                </c:pt>
                <c:pt idx="43">
                  <c:v>0.3</c:v>
                </c:pt>
                <c:pt idx="44">
                  <c:v>1</c:v>
                </c:pt>
                <c:pt idx="50">
                  <c:v>0.8</c:v>
                </c:pt>
                <c:pt idx="51">
                  <c:v>0.8</c:v>
                </c:pt>
                <c:pt idx="52">
                  <c:v>0.8</c:v>
                </c:pt>
                <c:pt idx="53">
                  <c:v>0.3</c:v>
                </c:pt>
                <c:pt idx="54">
                  <c:v>1</c:v>
                </c:pt>
                <c:pt idx="60">
                  <c:v>0.8</c:v>
                </c:pt>
                <c:pt idx="61">
                  <c:v>0.8</c:v>
                </c:pt>
                <c:pt idx="62">
                  <c:v>0.8</c:v>
                </c:pt>
                <c:pt idx="63">
                  <c:v>0.3</c:v>
                </c:pt>
                <c:pt idx="64">
                  <c:v>1</c:v>
                </c:pt>
                <c:pt idx="70">
                  <c:v>0.8</c:v>
                </c:pt>
                <c:pt idx="71">
                  <c:v>0.8</c:v>
                </c:pt>
                <c:pt idx="72">
                  <c:v>0.8</c:v>
                </c:pt>
                <c:pt idx="73">
                  <c:v>0.3</c:v>
                </c:pt>
                <c:pt idx="74">
                  <c:v>1</c:v>
                </c:pt>
                <c:pt idx="80">
                  <c:v>0.8</c:v>
                </c:pt>
                <c:pt idx="81">
                  <c:v>0.8</c:v>
                </c:pt>
                <c:pt idx="82">
                  <c:v>0.8</c:v>
                </c:pt>
                <c:pt idx="83">
                  <c:v>0.3</c:v>
                </c:pt>
                <c:pt idx="84">
                  <c:v>1</c:v>
                </c:pt>
                <c:pt idx="90">
                  <c:v>0.8</c:v>
                </c:pt>
                <c:pt idx="91">
                  <c:v>0.8</c:v>
                </c:pt>
                <c:pt idx="92">
                  <c:v>0.8</c:v>
                </c:pt>
                <c:pt idx="93">
                  <c:v>0.3</c:v>
                </c:pt>
                <c:pt idx="94">
                  <c:v>1</c:v>
                </c:pt>
                <c:pt idx="100">
                  <c:v>0.8</c:v>
                </c:pt>
                <c:pt idx="101">
                  <c:v>0.8</c:v>
                </c:pt>
                <c:pt idx="102">
                  <c:v>0.8</c:v>
                </c:pt>
                <c:pt idx="103">
                  <c:v>0.3</c:v>
                </c:pt>
                <c:pt idx="104">
                  <c:v>1</c:v>
                </c:pt>
                <c:pt idx="110">
                  <c:v>0.8</c:v>
                </c:pt>
                <c:pt idx="111">
                  <c:v>0.8</c:v>
                </c:pt>
                <c:pt idx="112">
                  <c:v>0.8</c:v>
                </c:pt>
                <c:pt idx="113">
                  <c:v>0.3</c:v>
                </c:pt>
                <c:pt idx="114">
                  <c:v>1</c:v>
                </c:pt>
                <c:pt idx="120">
                  <c:v>0.8</c:v>
                </c:pt>
                <c:pt idx="121">
                  <c:v>0.8</c:v>
                </c:pt>
                <c:pt idx="122">
                  <c:v>0.8</c:v>
                </c:pt>
                <c:pt idx="123">
                  <c:v>0.3</c:v>
                </c:pt>
                <c:pt idx="124">
                  <c:v>1</c:v>
                </c:pt>
                <c:pt idx="130">
                  <c:v>0.8</c:v>
                </c:pt>
                <c:pt idx="131">
                  <c:v>0.8</c:v>
                </c:pt>
                <c:pt idx="132">
                  <c:v>0.8</c:v>
                </c:pt>
                <c:pt idx="133">
                  <c:v>0.3</c:v>
                </c:pt>
                <c:pt idx="134">
                  <c:v>1</c:v>
                </c:pt>
                <c:pt idx="140">
                  <c:v>0.8</c:v>
                </c:pt>
                <c:pt idx="141">
                  <c:v>0.8</c:v>
                </c:pt>
                <c:pt idx="142">
                  <c:v>0.8</c:v>
                </c:pt>
                <c:pt idx="143">
                  <c:v>0.3</c:v>
                </c:pt>
                <c:pt idx="144">
                  <c:v>1</c:v>
                </c:pt>
              </c:numCache>
            </c:numRef>
          </c:xVal>
          <c:yVal>
            <c:numRef>
              <c:f>'BAX System Quant Evaluation'!$E$10:$E$159</c:f>
              <c:numCache>
                <c:formatCode>General</c:formatCode>
                <c:ptCount val="150"/>
                <c:pt idx="0">
                  <c:v>1.2</c:v>
                </c:pt>
                <c:pt idx="1">
                  <c:v>0.6</c:v>
                </c:pt>
                <c:pt idx="2">
                  <c:v>0.4</c:v>
                </c:pt>
                <c:pt idx="3">
                  <c:v>0.5</c:v>
                </c:pt>
                <c:pt idx="4">
                  <c:v>4</c:v>
                </c:pt>
                <c:pt idx="5">
                  <c:v>0</c:v>
                </c:pt>
                <c:pt idx="6">
                  <c:v>0</c:v>
                </c:pt>
                <c:pt idx="7">
                  <c:v>0</c:v>
                </c:pt>
                <c:pt idx="8">
                  <c:v>0</c:v>
                </c:pt>
                <c:pt idx="9">
                  <c:v>0</c:v>
                </c:pt>
                <c:pt idx="10">
                  <c:v>0.4</c:v>
                </c:pt>
                <c:pt idx="11">
                  <c:v>0.6</c:v>
                </c:pt>
                <c:pt idx="12">
                  <c:v>0.6</c:v>
                </c:pt>
                <c:pt idx="13">
                  <c:v>0.4</c:v>
                </c:pt>
                <c:pt idx="14">
                  <c:v>0.4</c:v>
                </c:pt>
                <c:pt idx="15">
                  <c:v>0</c:v>
                </c:pt>
                <c:pt idx="16">
                  <c:v>0</c:v>
                </c:pt>
                <c:pt idx="17">
                  <c:v>0</c:v>
                </c:pt>
                <c:pt idx="18">
                  <c:v>0</c:v>
                </c:pt>
                <c:pt idx="19">
                  <c:v>0.4</c:v>
                </c:pt>
                <c:pt idx="20">
                  <c:v>0.6</c:v>
                </c:pt>
                <c:pt idx="21">
                  <c:v>0.6</c:v>
                </c:pt>
                <c:pt idx="22">
                  <c:v>0.4</c:v>
                </c:pt>
                <c:pt idx="23">
                  <c:v>0.4</c:v>
                </c:pt>
                <c:pt idx="24">
                  <c:v>0</c:v>
                </c:pt>
                <c:pt idx="25">
                  <c:v>0</c:v>
                </c:pt>
                <c:pt idx="26">
                  <c:v>0</c:v>
                </c:pt>
                <c:pt idx="27">
                  <c:v>0</c:v>
                </c:pt>
                <c:pt idx="28">
                  <c:v>0</c:v>
                </c:pt>
                <c:pt idx="29">
                  <c:v>0</c:v>
                </c:pt>
                <c:pt idx="30">
                  <c:v>0.8</c:v>
                </c:pt>
                <c:pt idx="31">
                  <c:v>0.8</c:v>
                </c:pt>
                <c:pt idx="32">
                  <c:v>0.8</c:v>
                </c:pt>
                <c:pt idx="33">
                  <c:v>0.3</c:v>
                </c:pt>
                <c:pt idx="34">
                  <c:v>1</c:v>
                </c:pt>
                <c:pt idx="35">
                  <c:v>0</c:v>
                </c:pt>
                <c:pt idx="36">
                  <c:v>0</c:v>
                </c:pt>
                <c:pt idx="37">
                  <c:v>0</c:v>
                </c:pt>
                <c:pt idx="38">
                  <c:v>0</c:v>
                </c:pt>
                <c:pt idx="39">
                  <c:v>0</c:v>
                </c:pt>
                <c:pt idx="40">
                  <c:v>0.8</c:v>
                </c:pt>
                <c:pt idx="41">
                  <c:v>0.8</c:v>
                </c:pt>
                <c:pt idx="42">
                  <c:v>0.8</c:v>
                </c:pt>
                <c:pt idx="43">
                  <c:v>0.3</c:v>
                </c:pt>
                <c:pt idx="44">
                  <c:v>1</c:v>
                </c:pt>
                <c:pt idx="45">
                  <c:v>0</c:v>
                </c:pt>
                <c:pt idx="46">
                  <c:v>0</c:v>
                </c:pt>
                <c:pt idx="47">
                  <c:v>0</c:v>
                </c:pt>
                <c:pt idx="48">
                  <c:v>0</c:v>
                </c:pt>
                <c:pt idx="49">
                  <c:v>0</c:v>
                </c:pt>
                <c:pt idx="50">
                  <c:v>0.8</c:v>
                </c:pt>
                <c:pt idx="51">
                  <c:v>0.8</c:v>
                </c:pt>
                <c:pt idx="52">
                  <c:v>0.8</c:v>
                </c:pt>
                <c:pt idx="53">
                  <c:v>0.3</c:v>
                </c:pt>
                <c:pt idx="54">
                  <c:v>1</c:v>
                </c:pt>
                <c:pt idx="55">
                  <c:v>0</c:v>
                </c:pt>
                <c:pt idx="56">
                  <c:v>0</c:v>
                </c:pt>
                <c:pt idx="57">
                  <c:v>0</c:v>
                </c:pt>
                <c:pt idx="58">
                  <c:v>0</c:v>
                </c:pt>
                <c:pt idx="59">
                  <c:v>0</c:v>
                </c:pt>
                <c:pt idx="60">
                  <c:v>0.8</c:v>
                </c:pt>
                <c:pt idx="61">
                  <c:v>0.8</c:v>
                </c:pt>
                <c:pt idx="62">
                  <c:v>0.8</c:v>
                </c:pt>
                <c:pt idx="63">
                  <c:v>0.3</c:v>
                </c:pt>
                <c:pt idx="64">
                  <c:v>1</c:v>
                </c:pt>
                <c:pt idx="65">
                  <c:v>0</c:v>
                </c:pt>
                <c:pt idx="66">
                  <c:v>0</c:v>
                </c:pt>
                <c:pt idx="67">
                  <c:v>0</c:v>
                </c:pt>
                <c:pt idx="68">
                  <c:v>0</c:v>
                </c:pt>
                <c:pt idx="69">
                  <c:v>0</c:v>
                </c:pt>
                <c:pt idx="70">
                  <c:v>0.8</c:v>
                </c:pt>
                <c:pt idx="71">
                  <c:v>0.8</c:v>
                </c:pt>
                <c:pt idx="72">
                  <c:v>0.8</c:v>
                </c:pt>
                <c:pt idx="73">
                  <c:v>0.3</c:v>
                </c:pt>
                <c:pt idx="74">
                  <c:v>1</c:v>
                </c:pt>
                <c:pt idx="75">
                  <c:v>0</c:v>
                </c:pt>
                <c:pt idx="76">
                  <c:v>0</c:v>
                </c:pt>
                <c:pt idx="77">
                  <c:v>0</c:v>
                </c:pt>
                <c:pt idx="78">
                  <c:v>0</c:v>
                </c:pt>
                <c:pt idx="79">
                  <c:v>0</c:v>
                </c:pt>
                <c:pt idx="80">
                  <c:v>0.8</c:v>
                </c:pt>
                <c:pt idx="81">
                  <c:v>0.8</c:v>
                </c:pt>
                <c:pt idx="82">
                  <c:v>0.8</c:v>
                </c:pt>
                <c:pt idx="83">
                  <c:v>0.3</c:v>
                </c:pt>
                <c:pt idx="84">
                  <c:v>1</c:v>
                </c:pt>
                <c:pt idx="85">
                  <c:v>0</c:v>
                </c:pt>
                <c:pt idx="86">
                  <c:v>0</c:v>
                </c:pt>
                <c:pt idx="87">
                  <c:v>0</c:v>
                </c:pt>
                <c:pt idx="88">
                  <c:v>0</c:v>
                </c:pt>
                <c:pt idx="89">
                  <c:v>0</c:v>
                </c:pt>
                <c:pt idx="90">
                  <c:v>0.8</c:v>
                </c:pt>
                <c:pt idx="91">
                  <c:v>0.8</c:v>
                </c:pt>
                <c:pt idx="92">
                  <c:v>0.8</c:v>
                </c:pt>
                <c:pt idx="93">
                  <c:v>0.3</c:v>
                </c:pt>
                <c:pt idx="94">
                  <c:v>1</c:v>
                </c:pt>
                <c:pt idx="95">
                  <c:v>0</c:v>
                </c:pt>
                <c:pt idx="96">
                  <c:v>0</c:v>
                </c:pt>
                <c:pt idx="97">
                  <c:v>0</c:v>
                </c:pt>
                <c:pt idx="98">
                  <c:v>0</c:v>
                </c:pt>
                <c:pt idx="99">
                  <c:v>0</c:v>
                </c:pt>
                <c:pt idx="100">
                  <c:v>0.8</c:v>
                </c:pt>
                <c:pt idx="101">
                  <c:v>0.8</c:v>
                </c:pt>
                <c:pt idx="102">
                  <c:v>0.8</c:v>
                </c:pt>
                <c:pt idx="103">
                  <c:v>0.3</c:v>
                </c:pt>
                <c:pt idx="104">
                  <c:v>1</c:v>
                </c:pt>
                <c:pt idx="105">
                  <c:v>0</c:v>
                </c:pt>
                <c:pt idx="106">
                  <c:v>0</c:v>
                </c:pt>
                <c:pt idx="107">
                  <c:v>0</c:v>
                </c:pt>
                <c:pt idx="108">
                  <c:v>0</c:v>
                </c:pt>
                <c:pt idx="109">
                  <c:v>0</c:v>
                </c:pt>
                <c:pt idx="110">
                  <c:v>0.8</c:v>
                </c:pt>
                <c:pt idx="111">
                  <c:v>0.8</c:v>
                </c:pt>
                <c:pt idx="112">
                  <c:v>0.8</c:v>
                </c:pt>
                <c:pt idx="113">
                  <c:v>0.3</c:v>
                </c:pt>
                <c:pt idx="114">
                  <c:v>1</c:v>
                </c:pt>
                <c:pt idx="115">
                  <c:v>0</c:v>
                </c:pt>
                <c:pt idx="116">
                  <c:v>0</c:v>
                </c:pt>
                <c:pt idx="117">
                  <c:v>0</c:v>
                </c:pt>
                <c:pt idx="118">
                  <c:v>0</c:v>
                </c:pt>
                <c:pt idx="119">
                  <c:v>0</c:v>
                </c:pt>
                <c:pt idx="120">
                  <c:v>0.8</c:v>
                </c:pt>
                <c:pt idx="121">
                  <c:v>0.8</c:v>
                </c:pt>
                <c:pt idx="122">
                  <c:v>0.8</c:v>
                </c:pt>
                <c:pt idx="123">
                  <c:v>0.3</c:v>
                </c:pt>
                <c:pt idx="124">
                  <c:v>1</c:v>
                </c:pt>
                <c:pt idx="125">
                  <c:v>0</c:v>
                </c:pt>
                <c:pt idx="126">
                  <c:v>0</c:v>
                </c:pt>
                <c:pt idx="127">
                  <c:v>0</c:v>
                </c:pt>
                <c:pt idx="128">
                  <c:v>0</c:v>
                </c:pt>
                <c:pt idx="129">
                  <c:v>0</c:v>
                </c:pt>
                <c:pt idx="130">
                  <c:v>0.8</c:v>
                </c:pt>
                <c:pt idx="131">
                  <c:v>0.8</c:v>
                </c:pt>
                <c:pt idx="132">
                  <c:v>0.8</c:v>
                </c:pt>
                <c:pt idx="133">
                  <c:v>0.3</c:v>
                </c:pt>
                <c:pt idx="134">
                  <c:v>1</c:v>
                </c:pt>
                <c:pt idx="135">
                  <c:v>0</c:v>
                </c:pt>
                <c:pt idx="136">
                  <c:v>0</c:v>
                </c:pt>
                <c:pt idx="137">
                  <c:v>0</c:v>
                </c:pt>
                <c:pt idx="138">
                  <c:v>0</c:v>
                </c:pt>
                <c:pt idx="139">
                  <c:v>0</c:v>
                </c:pt>
                <c:pt idx="140">
                  <c:v>0.8</c:v>
                </c:pt>
                <c:pt idx="141">
                  <c:v>0.8</c:v>
                </c:pt>
                <c:pt idx="142">
                  <c:v>0.8</c:v>
                </c:pt>
                <c:pt idx="143">
                  <c:v>0.3</c:v>
                </c:pt>
                <c:pt idx="144">
                  <c:v>1</c:v>
                </c:pt>
                <c:pt idx="145">
                  <c:v>0</c:v>
                </c:pt>
                <c:pt idx="146">
                  <c:v>0</c:v>
                </c:pt>
                <c:pt idx="147">
                  <c:v>0</c:v>
                </c:pt>
                <c:pt idx="148">
                  <c:v>0</c:v>
                </c:pt>
                <c:pt idx="149">
                  <c:v>0</c:v>
                </c:pt>
              </c:numCache>
            </c:numRef>
          </c:yVal>
          <c:smooth val="0"/>
          <c:extLst>
            <c:ext xmlns:c16="http://schemas.microsoft.com/office/drawing/2014/chart" uri="{C3380CC4-5D6E-409C-BE32-E72D297353CC}">
              <c16:uniqueId val="{00000001-0B53-4D95-8352-41233CB365A9}"/>
            </c:ext>
          </c:extLst>
        </c:ser>
        <c:dLbls>
          <c:showLegendKey val="0"/>
          <c:showVal val="0"/>
          <c:showCatName val="0"/>
          <c:showSerName val="0"/>
          <c:showPercent val="0"/>
          <c:showBubbleSize val="0"/>
        </c:dLbls>
        <c:axId val="150078208"/>
        <c:axId val="2054865967"/>
      </c:scatterChart>
      <c:valAx>
        <c:axId val="150078208"/>
        <c:scaling>
          <c:logBase val="10"/>
          <c:orientation val="minMax"/>
          <c:min val="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t>Quant Log CFU</a:t>
                </a:r>
              </a:p>
            </c:rich>
          </c:tx>
          <c:layout>
            <c:manualLayout>
              <c:xMode val="edge"/>
              <c:yMode val="edge"/>
              <c:x val="0.43922618799746443"/>
              <c:y val="0.9385661511592415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54865967"/>
        <c:crosses val="autoZero"/>
        <c:crossBetween val="midCat"/>
      </c:valAx>
      <c:valAx>
        <c:axId val="2054865967"/>
        <c:scaling>
          <c:logBase val="10"/>
          <c:orientation val="minMax"/>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t>Ref Log CFU</a:t>
                </a:r>
              </a:p>
            </c:rich>
          </c:tx>
          <c:layout>
            <c:manualLayout>
              <c:xMode val="edge"/>
              <c:yMode val="edge"/>
              <c:x val="2.2117206140768852E-2"/>
              <c:y val="0.4300834785322341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0078208"/>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Matrix Equivalence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9815001631826199E-2"/>
          <c:y val="0.12392206971267"/>
          <c:w val="0.89104285392482807"/>
          <c:h val="0.7503812313435585"/>
        </c:manualLayout>
      </c:layout>
      <c:scatterChart>
        <c:scatterStyle val="lineMarker"/>
        <c:varyColors val="0"/>
        <c:ser>
          <c:idx val="0"/>
          <c:order val="0"/>
          <c:tx>
            <c:strRef>
              <c:f>'BAX System Quant Evaluation'!$D$9</c:f>
              <c:strCache>
                <c:ptCount val="1"/>
                <c:pt idx="0">
                  <c:v>Reference Results Log CFU</c:v>
                </c:pt>
              </c:strCache>
            </c:strRef>
          </c:tx>
          <c:spPr>
            <a:ln w="19050" cap="rnd">
              <a:noFill/>
              <a:round/>
            </a:ln>
            <a:effectLst/>
          </c:spPr>
          <c:marker>
            <c:symbol val="circle"/>
            <c:size val="5"/>
            <c:spPr>
              <a:solidFill>
                <a:schemeClr val="bg2">
                  <a:lumMod val="50000"/>
                </a:schemeClr>
              </a:solidFill>
              <a:ln w="9525">
                <a:noFill/>
              </a:ln>
              <a:effectLst/>
            </c:spPr>
          </c:marker>
          <c:trendline>
            <c:spPr>
              <a:ln w="19050" cap="rnd">
                <a:solidFill>
                  <a:schemeClr val="accent1"/>
                </a:solidFill>
                <a:prstDash val="sysDot"/>
              </a:ln>
              <a:effectLst/>
            </c:spPr>
            <c:trendlineType val="linear"/>
            <c:intercept val="0"/>
            <c:dispRSqr val="1"/>
            <c:dispEq val="1"/>
            <c:trendlineLbl>
              <c:layout>
                <c:manualLayout>
                  <c:x val="-0.57972064433481352"/>
                  <c:y val="-5.934448290438929E-2"/>
                </c:manualLayout>
              </c:layout>
              <c:numFmt formatCode="General" sourceLinked="0"/>
              <c:spPr>
                <a:noFill/>
                <a:ln w="3175">
                  <a:solidFill>
                    <a:srgbClr val="00B0F0"/>
                  </a:solid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rendlineLbl>
          </c:trendline>
          <c:xVal>
            <c:numRef>
              <c:f>'BAX System Quant Evaluation'!$C$10:$C$109</c:f>
              <c:numCache>
                <c:formatCode>General</c:formatCode>
                <c:ptCount val="100"/>
                <c:pt idx="0">
                  <c:v>1.2</c:v>
                </c:pt>
                <c:pt idx="1">
                  <c:v>0.6</c:v>
                </c:pt>
                <c:pt idx="2">
                  <c:v>0.4</c:v>
                </c:pt>
                <c:pt idx="3">
                  <c:v>0.5</c:v>
                </c:pt>
                <c:pt idx="4">
                  <c:v>4</c:v>
                </c:pt>
                <c:pt idx="10">
                  <c:v>0.4</c:v>
                </c:pt>
                <c:pt idx="11">
                  <c:v>0.6</c:v>
                </c:pt>
                <c:pt idx="12">
                  <c:v>0.6</c:v>
                </c:pt>
                <c:pt idx="13">
                  <c:v>0.4</c:v>
                </c:pt>
                <c:pt idx="14">
                  <c:v>0.4</c:v>
                </c:pt>
                <c:pt idx="19">
                  <c:v>0.4</c:v>
                </c:pt>
                <c:pt idx="20">
                  <c:v>0.6</c:v>
                </c:pt>
                <c:pt idx="21">
                  <c:v>0.6</c:v>
                </c:pt>
                <c:pt idx="22">
                  <c:v>0.4</c:v>
                </c:pt>
                <c:pt idx="23">
                  <c:v>0.4</c:v>
                </c:pt>
                <c:pt idx="30">
                  <c:v>0.8</c:v>
                </c:pt>
                <c:pt idx="31">
                  <c:v>0.8</c:v>
                </c:pt>
                <c:pt idx="32">
                  <c:v>0.8</c:v>
                </c:pt>
                <c:pt idx="33">
                  <c:v>0.3</c:v>
                </c:pt>
                <c:pt idx="34">
                  <c:v>1</c:v>
                </c:pt>
                <c:pt idx="40">
                  <c:v>0.8</c:v>
                </c:pt>
                <c:pt idx="41">
                  <c:v>0.8</c:v>
                </c:pt>
                <c:pt idx="42">
                  <c:v>0.8</c:v>
                </c:pt>
                <c:pt idx="43">
                  <c:v>0.3</c:v>
                </c:pt>
                <c:pt idx="44">
                  <c:v>1</c:v>
                </c:pt>
                <c:pt idx="50">
                  <c:v>0.8</c:v>
                </c:pt>
                <c:pt idx="51">
                  <c:v>0.8</c:v>
                </c:pt>
                <c:pt idx="52">
                  <c:v>0.8</c:v>
                </c:pt>
                <c:pt idx="53">
                  <c:v>0.3</c:v>
                </c:pt>
                <c:pt idx="54">
                  <c:v>1</c:v>
                </c:pt>
                <c:pt idx="60">
                  <c:v>0.8</c:v>
                </c:pt>
                <c:pt idx="61">
                  <c:v>0.8</c:v>
                </c:pt>
                <c:pt idx="62">
                  <c:v>0.8</c:v>
                </c:pt>
                <c:pt idx="63">
                  <c:v>0.3</c:v>
                </c:pt>
                <c:pt idx="64">
                  <c:v>1</c:v>
                </c:pt>
                <c:pt idx="70">
                  <c:v>0.8</c:v>
                </c:pt>
                <c:pt idx="71">
                  <c:v>0.8</c:v>
                </c:pt>
                <c:pt idx="72">
                  <c:v>0.8</c:v>
                </c:pt>
                <c:pt idx="73">
                  <c:v>0.3</c:v>
                </c:pt>
                <c:pt idx="74">
                  <c:v>1</c:v>
                </c:pt>
                <c:pt idx="80">
                  <c:v>0.8</c:v>
                </c:pt>
                <c:pt idx="81">
                  <c:v>0.8</c:v>
                </c:pt>
                <c:pt idx="82">
                  <c:v>0.8</c:v>
                </c:pt>
                <c:pt idx="83">
                  <c:v>0.3</c:v>
                </c:pt>
                <c:pt idx="84">
                  <c:v>1</c:v>
                </c:pt>
                <c:pt idx="90">
                  <c:v>0.8</c:v>
                </c:pt>
                <c:pt idx="91">
                  <c:v>0.8</c:v>
                </c:pt>
                <c:pt idx="92">
                  <c:v>0.8</c:v>
                </c:pt>
                <c:pt idx="93">
                  <c:v>0.3</c:v>
                </c:pt>
                <c:pt idx="94">
                  <c:v>1</c:v>
                </c:pt>
              </c:numCache>
            </c:numRef>
          </c:xVal>
          <c:yVal>
            <c:numRef>
              <c:f>'BAX System Quant Evaluation'!$D$10:$D$109</c:f>
              <c:numCache>
                <c:formatCode>General</c:formatCode>
                <c:ptCount val="100"/>
                <c:pt idx="0">
                  <c:v>1.6</c:v>
                </c:pt>
                <c:pt idx="1">
                  <c:v>0.4</c:v>
                </c:pt>
                <c:pt idx="2">
                  <c:v>0.95</c:v>
                </c:pt>
                <c:pt idx="3">
                  <c:v>0.9</c:v>
                </c:pt>
                <c:pt idx="4">
                  <c:v>5</c:v>
                </c:pt>
                <c:pt idx="10">
                  <c:v>0.8</c:v>
                </c:pt>
                <c:pt idx="11">
                  <c:v>0.8</c:v>
                </c:pt>
                <c:pt idx="12">
                  <c:v>0.8</c:v>
                </c:pt>
                <c:pt idx="13">
                  <c:v>0.3</c:v>
                </c:pt>
                <c:pt idx="14">
                  <c:v>1</c:v>
                </c:pt>
                <c:pt idx="19">
                  <c:v>0.8</c:v>
                </c:pt>
                <c:pt idx="20">
                  <c:v>0.8</c:v>
                </c:pt>
                <c:pt idx="21">
                  <c:v>0.8</c:v>
                </c:pt>
                <c:pt idx="22">
                  <c:v>0.3</c:v>
                </c:pt>
                <c:pt idx="23">
                  <c:v>1</c:v>
                </c:pt>
                <c:pt idx="30">
                  <c:v>0.8</c:v>
                </c:pt>
                <c:pt idx="31">
                  <c:v>0.8</c:v>
                </c:pt>
                <c:pt idx="32">
                  <c:v>0.8</c:v>
                </c:pt>
                <c:pt idx="33">
                  <c:v>0.3</c:v>
                </c:pt>
                <c:pt idx="34">
                  <c:v>1</c:v>
                </c:pt>
                <c:pt idx="40">
                  <c:v>0.5</c:v>
                </c:pt>
                <c:pt idx="41">
                  <c:v>1</c:v>
                </c:pt>
                <c:pt idx="42">
                  <c:v>0.9</c:v>
                </c:pt>
                <c:pt idx="43">
                  <c:v>0.3</c:v>
                </c:pt>
                <c:pt idx="44">
                  <c:v>1</c:v>
                </c:pt>
                <c:pt idx="50">
                  <c:v>0.5</c:v>
                </c:pt>
                <c:pt idx="51">
                  <c:v>1</c:v>
                </c:pt>
                <c:pt idx="52">
                  <c:v>0.9</c:v>
                </c:pt>
                <c:pt idx="53">
                  <c:v>0.3</c:v>
                </c:pt>
                <c:pt idx="54">
                  <c:v>1</c:v>
                </c:pt>
                <c:pt idx="60">
                  <c:v>0.5</c:v>
                </c:pt>
                <c:pt idx="61">
                  <c:v>1</c:v>
                </c:pt>
                <c:pt idx="62">
                  <c:v>0.9</c:v>
                </c:pt>
                <c:pt idx="63">
                  <c:v>0.3</c:v>
                </c:pt>
                <c:pt idx="64">
                  <c:v>1</c:v>
                </c:pt>
                <c:pt idx="70">
                  <c:v>0.5</c:v>
                </c:pt>
                <c:pt idx="71">
                  <c:v>1</c:v>
                </c:pt>
                <c:pt idx="72">
                  <c:v>0.9</c:v>
                </c:pt>
                <c:pt idx="73">
                  <c:v>0.3</c:v>
                </c:pt>
                <c:pt idx="74">
                  <c:v>1</c:v>
                </c:pt>
                <c:pt idx="80">
                  <c:v>0.5</c:v>
                </c:pt>
                <c:pt idx="81">
                  <c:v>1</c:v>
                </c:pt>
                <c:pt idx="82">
                  <c:v>0.9</c:v>
                </c:pt>
                <c:pt idx="83">
                  <c:v>0.3</c:v>
                </c:pt>
                <c:pt idx="84">
                  <c:v>1</c:v>
                </c:pt>
                <c:pt idx="90">
                  <c:v>0.5</c:v>
                </c:pt>
                <c:pt idx="91">
                  <c:v>1</c:v>
                </c:pt>
                <c:pt idx="92">
                  <c:v>0.9</c:v>
                </c:pt>
                <c:pt idx="93">
                  <c:v>0.3</c:v>
                </c:pt>
                <c:pt idx="94">
                  <c:v>1</c:v>
                </c:pt>
              </c:numCache>
            </c:numRef>
          </c:yVal>
          <c:smooth val="0"/>
          <c:extLst>
            <c:ext xmlns:c16="http://schemas.microsoft.com/office/drawing/2014/chart" uri="{C3380CC4-5D6E-409C-BE32-E72D297353CC}">
              <c16:uniqueId val="{00000001-A9BE-4CE2-8B04-9493A7E76092}"/>
            </c:ext>
          </c:extLst>
        </c:ser>
        <c:ser>
          <c:idx val="1"/>
          <c:order val="1"/>
          <c:tx>
            <c:strRef>
              <c:f>'BAX System Quant Evaluation'!$E$9</c:f>
              <c:strCache>
                <c:ptCount val="1"/>
                <c:pt idx="0">
                  <c:v>Y=X</c:v>
                </c:pt>
              </c:strCache>
            </c:strRef>
          </c:tx>
          <c:spPr>
            <a:ln w="19050" cap="rnd">
              <a:solidFill>
                <a:srgbClr val="00B0F0"/>
              </a:solidFill>
              <a:round/>
            </a:ln>
            <a:effectLst/>
          </c:spPr>
          <c:marker>
            <c:symbol val="circle"/>
            <c:size val="5"/>
            <c:spPr>
              <a:solidFill>
                <a:srgbClr val="00B0F0"/>
              </a:solidFill>
              <a:ln w="9525">
                <a:solidFill>
                  <a:srgbClr val="00B0F0"/>
                </a:solidFill>
              </a:ln>
              <a:effectLst/>
            </c:spPr>
          </c:marker>
          <c:xVal>
            <c:numRef>
              <c:f>'BAX System Quant Evaluation'!$C$10:$C$109</c:f>
              <c:numCache>
                <c:formatCode>General</c:formatCode>
                <c:ptCount val="100"/>
                <c:pt idx="0">
                  <c:v>1.2</c:v>
                </c:pt>
                <c:pt idx="1">
                  <c:v>0.6</c:v>
                </c:pt>
                <c:pt idx="2">
                  <c:v>0.4</c:v>
                </c:pt>
                <c:pt idx="3">
                  <c:v>0.5</c:v>
                </c:pt>
                <c:pt idx="4">
                  <c:v>4</c:v>
                </c:pt>
                <c:pt idx="10">
                  <c:v>0.4</c:v>
                </c:pt>
                <c:pt idx="11">
                  <c:v>0.6</c:v>
                </c:pt>
                <c:pt idx="12">
                  <c:v>0.6</c:v>
                </c:pt>
                <c:pt idx="13">
                  <c:v>0.4</c:v>
                </c:pt>
                <c:pt idx="14">
                  <c:v>0.4</c:v>
                </c:pt>
                <c:pt idx="19">
                  <c:v>0.4</c:v>
                </c:pt>
                <c:pt idx="20">
                  <c:v>0.6</c:v>
                </c:pt>
                <c:pt idx="21">
                  <c:v>0.6</c:v>
                </c:pt>
                <c:pt idx="22">
                  <c:v>0.4</c:v>
                </c:pt>
                <c:pt idx="23">
                  <c:v>0.4</c:v>
                </c:pt>
                <c:pt idx="30">
                  <c:v>0.8</c:v>
                </c:pt>
                <c:pt idx="31">
                  <c:v>0.8</c:v>
                </c:pt>
                <c:pt idx="32">
                  <c:v>0.8</c:v>
                </c:pt>
                <c:pt idx="33">
                  <c:v>0.3</c:v>
                </c:pt>
                <c:pt idx="34">
                  <c:v>1</c:v>
                </c:pt>
                <c:pt idx="40">
                  <c:v>0.8</c:v>
                </c:pt>
                <c:pt idx="41">
                  <c:v>0.8</c:v>
                </c:pt>
                <c:pt idx="42">
                  <c:v>0.8</c:v>
                </c:pt>
                <c:pt idx="43">
                  <c:v>0.3</c:v>
                </c:pt>
                <c:pt idx="44">
                  <c:v>1</c:v>
                </c:pt>
                <c:pt idx="50">
                  <c:v>0.8</c:v>
                </c:pt>
                <c:pt idx="51">
                  <c:v>0.8</c:v>
                </c:pt>
                <c:pt idx="52">
                  <c:v>0.8</c:v>
                </c:pt>
                <c:pt idx="53">
                  <c:v>0.3</c:v>
                </c:pt>
                <c:pt idx="54">
                  <c:v>1</c:v>
                </c:pt>
                <c:pt idx="60">
                  <c:v>0.8</c:v>
                </c:pt>
                <c:pt idx="61">
                  <c:v>0.8</c:v>
                </c:pt>
                <c:pt idx="62">
                  <c:v>0.8</c:v>
                </c:pt>
                <c:pt idx="63">
                  <c:v>0.3</c:v>
                </c:pt>
                <c:pt idx="64">
                  <c:v>1</c:v>
                </c:pt>
                <c:pt idx="70">
                  <c:v>0.8</c:v>
                </c:pt>
                <c:pt idx="71">
                  <c:v>0.8</c:v>
                </c:pt>
                <c:pt idx="72">
                  <c:v>0.8</c:v>
                </c:pt>
                <c:pt idx="73">
                  <c:v>0.3</c:v>
                </c:pt>
                <c:pt idx="74">
                  <c:v>1</c:v>
                </c:pt>
                <c:pt idx="80">
                  <c:v>0.8</c:v>
                </c:pt>
                <c:pt idx="81">
                  <c:v>0.8</c:v>
                </c:pt>
                <c:pt idx="82">
                  <c:v>0.8</c:v>
                </c:pt>
                <c:pt idx="83">
                  <c:v>0.3</c:v>
                </c:pt>
                <c:pt idx="84">
                  <c:v>1</c:v>
                </c:pt>
                <c:pt idx="90">
                  <c:v>0.8</c:v>
                </c:pt>
                <c:pt idx="91">
                  <c:v>0.8</c:v>
                </c:pt>
                <c:pt idx="92">
                  <c:v>0.8</c:v>
                </c:pt>
                <c:pt idx="93">
                  <c:v>0.3</c:v>
                </c:pt>
                <c:pt idx="94">
                  <c:v>1</c:v>
                </c:pt>
              </c:numCache>
            </c:numRef>
          </c:xVal>
          <c:yVal>
            <c:numRef>
              <c:f>'BAX System Quant Evaluation'!$E$10:$E$109</c:f>
              <c:numCache>
                <c:formatCode>General</c:formatCode>
                <c:ptCount val="100"/>
                <c:pt idx="0">
                  <c:v>1.2</c:v>
                </c:pt>
                <c:pt idx="1">
                  <c:v>0.6</c:v>
                </c:pt>
                <c:pt idx="2">
                  <c:v>0.4</c:v>
                </c:pt>
                <c:pt idx="3">
                  <c:v>0.5</c:v>
                </c:pt>
                <c:pt idx="4">
                  <c:v>4</c:v>
                </c:pt>
                <c:pt idx="5">
                  <c:v>0</c:v>
                </c:pt>
                <c:pt idx="6">
                  <c:v>0</c:v>
                </c:pt>
                <c:pt idx="7">
                  <c:v>0</c:v>
                </c:pt>
                <c:pt idx="8">
                  <c:v>0</c:v>
                </c:pt>
                <c:pt idx="9">
                  <c:v>0</c:v>
                </c:pt>
                <c:pt idx="10">
                  <c:v>0.4</c:v>
                </c:pt>
                <c:pt idx="11">
                  <c:v>0.6</c:v>
                </c:pt>
                <c:pt idx="12">
                  <c:v>0.6</c:v>
                </c:pt>
                <c:pt idx="13">
                  <c:v>0.4</c:v>
                </c:pt>
                <c:pt idx="14">
                  <c:v>0.4</c:v>
                </c:pt>
                <c:pt idx="15">
                  <c:v>0</c:v>
                </c:pt>
                <c:pt idx="16">
                  <c:v>0</c:v>
                </c:pt>
                <c:pt idx="17">
                  <c:v>0</c:v>
                </c:pt>
                <c:pt idx="18">
                  <c:v>0</c:v>
                </c:pt>
                <c:pt idx="19">
                  <c:v>0.4</c:v>
                </c:pt>
                <c:pt idx="20">
                  <c:v>0.6</c:v>
                </c:pt>
                <c:pt idx="21">
                  <c:v>0.6</c:v>
                </c:pt>
                <c:pt idx="22">
                  <c:v>0.4</c:v>
                </c:pt>
                <c:pt idx="23">
                  <c:v>0.4</c:v>
                </c:pt>
                <c:pt idx="24">
                  <c:v>0</c:v>
                </c:pt>
                <c:pt idx="25">
                  <c:v>0</c:v>
                </c:pt>
                <c:pt idx="26">
                  <c:v>0</c:v>
                </c:pt>
                <c:pt idx="27">
                  <c:v>0</c:v>
                </c:pt>
                <c:pt idx="28">
                  <c:v>0</c:v>
                </c:pt>
                <c:pt idx="29">
                  <c:v>0</c:v>
                </c:pt>
                <c:pt idx="30">
                  <c:v>0.8</c:v>
                </c:pt>
                <c:pt idx="31">
                  <c:v>0.8</c:v>
                </c:pt>
                <c:pt idx="32">
                  <c:v>0.8</c:v>
                </c:pt>
                <c:pt idx="33">
                  <c:v>0.3</c:v>
                </c:pt>
                <c:pt idx="34">
                  <c:v>1</c:v>
                </c:pt>
                <c:pt idx="35">
                  <c:v>0</c:v>
                </c:pt>
                <c:pt idx="36">
                  <c:v>0</c:v>
                </c:pt>
                <c:pt idx="37">
                  <c:v>0</c:v>
                </c:pt>
                <c:pt idx="38">
                  <c:v>0</c:v>
                </c:pt>
                <c:pt idx="39">
                  <c:v>0</c:v>
                </c:pt>
                <c:pt idx="40">
                  <c:v>0.8</c:v>
                </c:pt>
                <c:pt idx="41">
                  <c:v>0.8</c:v>
                </c:pt>
                <c:pt idx="42">
                  <c:v>0.8</c:v>
                </c:pt>
                <c:pt idx="43">
                  <c:v>0.3</c:v>
                </c:pt>
                <c:pt idx="44">
                  <c:v>1</c:v>
                </c:pt>
                <c:pt idx="45">
                  <c:v>0</c:v>
                </c:pt>
                <c:pt idx="46">
                  <c:v>0</c:v>
                </c:pt>
                <c:pt idx="47">
                  <c:v>0</c:v>
                </c:pt>
                <c:pt idx="48">
                  <c:v>0</c:v>
                </c:pt>
                <c:pt idx="49">
                  <c:v>0</c:v>
                </c:pt>
                <c:pt idx="50">
                  <c:v>0.8</c:v>
                </c:pt>
                <c:pt idx="51">
                  <c:v>0.8</c:v>
                </c:pt>
                <c:pt idx="52">
                  <c:v>0.8</c:v>
                </c:pt>
                <c:pt idx="53">
                  <c:v>0.3</c:v>
                </c:pt>
                <c:pt idx="54">
                  <c:v>1</c:v>
                </c:pt>
                <c:pt idx="55">
                  <c:v>0</c:v>
                </c:pt>
                <c:pt idx="56">
                  <c:v>0</c:v>
                </c:pt>
                <c:pt idx="57">
                  <c:v>0</c:v>
                </c:pt>
                <c:pt idx="58">
                  <c:v>0</c:v>
                </c:pt>
                <c:pt idx="59">
                  <c:v>0</c:v>
                </c:pt>
                <c:pt idx="60">
                  <c:v>0.8</c:v>
                </c:pt>
                <c:pt idx="61">
                  <c:v>0.8</c:v>
                </c:pt>
                <c:pt idx="62">
                  <c:v>0.8</c:v>
                </c:pt>
                <c:pt idx="63">
                  <c:v>0.3</c:v>
                </c:pt>
                <c:pt idx="64">
                  <c:v>1</c:v>
                </c:pt>
                <c:pt idx="65">
                  <c:v>0</c:v>
                </c:pt>
                <c:pt idx="66">
                  <c:v>0</c:v>
                </c:pt>
                <c:pt idx="67">
                  <c:v>0</c:v>
                </c:pt>
                <c:pt idx="68">
                  <c:v>0</c:v>
                </c:pt>
                <c:pt idx="69">
                  <c:v>0</c:v>
                </c:pt>
                <c:pt idx="70">
                  <c:v>0.8</c:v>
                </c:pt>
                <c:pt idx="71">
                  <c:v>0.8</c:v>
                </c:pt>
                <c:pt idx="72">
                  <c:v>0.8</c:v>
                </c:pt>
                <c:pt idx="73">
                  <c:v>0.3</c:v>
                </c:pt>
                <c:pt idx="74">
                  <c:v>1</c:v>
                </c:pt>
                <c:pt idx="75">
                  <c:v>0</c:v>
                </c:pt>
                <c:pt idx="76">
                  <c:v>0</c:v>
                </c:pt>
                <c:pt idx="77">
                  <c:v>0</c:v>
                </c:pt>
                <c:pt idx="78">
                  <c:v>0</c:v>
                </c:pt>
                <c:pt idx="79">
                  <c:v>0</c:v>
                </c:pt>
                <c:pt idx="80">
                  <c:v>0.8</c:v>
                </c:pt>
                <c:pt idx="81">
                  <c:v>0.8</c:v>
                </c:pt>
                <c:pt idx="82">
                  <c:v>0.8</c:v>
                </c:pt>
                <c:pt idx="83">
                  <c:v>0.3</c:v>
                </c:pt>
                <c:pt idx="84">
                  <c:v>1</c:v>
                </c:pt>
                <c:pt idx="85">
                  <c:v>0</c:v>
                </c:pt>
                <c:pt idx="86">
                  <c:v>0</c:v>
                </c:pt>
                <c:pt idx="87">
                  <c:v>0</c:v>
                </c:pt>
                <c:pt idx="88">
                  <c:v>0</c:v>
                </c:pt>
                <c:pt idx="89">
                  <c:v>0</c:v>
                </c:pt>
                <c:pt idx="90">
                  <c:v>0.8</c:v>
                </c:pt>
                <c:pt idx="91">
                  <c:v>0.8</c:v>
                </c:pt>
                <c:pt idx="92">
                  <c:v>0.8</c:v>
                </c:pt>
                <c:pt idx="93">
                  <c:v>0.3</c:v>
                </c:pt>
                <c:pt idx="94">
                  <c:v>1</c:v>
                </c:pt>
                <c:pt idx="95">
                  <c:v>0</c:v>
                </c:pt>
                <c:pt idx="96">
                  <c:v>0</c:v>
                </c:pt>
                <c:pt idx="97">
                  <c:v>0</c:v>
                </c:pt>
                <c:pt idx="98">
                  <c:v>0</c:v>
                </c:pt>
                <c:pt idx="99">
                  <c:v>0</c:v>
                </c:pt>
              </c:numCache>
            </c:numRef>
          </c:yVal>
          <c:smooth val="0"/>
          <c:extLst>
            <c:ext xmlns:c16="http://schemas.microsoft.com/office/drawing/2014/chart" uri="{C3380CC4-5D6E-409C-BE32-E72D297353CC}">
              <c16:uniqueId val="{00000002-A9BE-4CE2-8B04-9493A7E76092}"/>
            </c:ext>
          </c:extLst>
        </c:ser>
        <c:dLbls>
          <c:showLegendKey val="0"/>
          <c:showVal val="0"/>
          <c:showCatName val="0"/>
          <c:showSerName val="0"/>
          <c:showPercent val="0"/>
          <c:showBubbleSize val="0"/>
        </c:dLbls>
        <c:axId val="150078208"/>
        <c:axId val="2054865967"/>
      </c:scatterChart>
      <c:valAx>
        <c:axId val="150078208"/>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t>BAX Quant Log CFU</a:t>
                </a:r>
              </a:p>
            </c:rich>
          </c:tx>
          <c:layout>
            <c:manualLayout>
              <c:xMode val="edge"/>
              <c:yMode val="edge"/>
              <c:x val="0.42908455660524136"/>
              <c:y val="0.9261614814374207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54865967"/>
        <c:crosses val="autoZero"/>
        <c:crossBetween val="midCat"/>
      </c:valAx>
      <c:valAx>
        <c:axId val="2054865967"/>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t>Ref Log CFU</a:t>
                </a:r>
              </a:p>
            </c:rich>
          </c:tx>
          <c:layout>
            <c:manualLayout>
              <c:xMode val="edge"/>
              <c:yMode val="edge"/>
              <c:x val="9.7936896913841803E-3"/>
              <c:y val="0.4075404369588631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0078208"/>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5161</xdr:colOff>
      <xdr:row>2</xdr:row>
      <xdr:rowOff>133969</xdr:rowOff>
    </xdr:to>
    <xdr:grpSp>
      <xdr:nvGrpSpPr>
        <xdr:cNvPr id="7" name="Group 6">
          <a:extLst>
            <a:ext uri="{FF2B5EF4-FFF2-40B4-BE49-F238E27FC236}">
              <a16:creationId xmlns:a16="http://schemas.microsoft.com/office/drawing/2014/main" id="{D22F367E-8087-E53A-2C01-192D89FBA722}"/>
            </a:ext>
          </a:extLst>
        </xdr:cNvPr>
        <xdr:cNvGrpSpPr/>
      </xdr:nvGrpSpPr>
      <xdr:grpSpPr>
        <a:xfrm>
          <a:off x="0" y="0"/>
          <a:ext cx="7086791" cy="514969"/>
          <a:chOff x="0" y="0"/>
          <a:chExt cx="7086791" cy="514969"/>
        </a:xfrm>
      </xdr:grpSpPr>
      <xdr:pic>
        <xdr:nvPicPr>
          <xdr:cNvPr id="2" name="Picture 1">
            <a:extLst>
              <a:ext uri="{FF2B5EF4-FFF2-40B4-BE49-F238E27FC236}">
                <a16:creationId xmlns:a16="http://schemas.microsoft.com/office/drawing/2014/main" id="{17843D7E-B76B-4F36-B415-41AF89C53A01}"/>
              </a:ext>
            </a:extLst>
          </xdr:cNvPr>
          <xdr:cNvPicPr>
            <a:picLocks noChangeAspect="1"/>
          </xdr:cNvPicPr>
        </xdr:nvPicPr>
        <xdr:blipFill rotWithShape="1">
          <a:blip xmlns:r="http://schemas.openxmlformats.org/officeDocument/2006/relationships" r:embed="rId1"/>
          <a:srcRect r="20069"/>
          <a:stretch/>
        </xdr:blipFill>
        <xdr:spPr>
          <a:xfrm>
            <a:off x="0" y="0"/>
            <a:ext cx="4770783" cy="514969"/>
          </a:xfrm>
          <a:prstGeom prst="rect">
            <a:avLst/>
          </a:prstGeom>
        </xdr:spPr>
      </xdr:pic>
      <xdr:pic>
        <xdr:nvPicPr>
          <xdr:cNvPr id="3" name="Picture 2">
            <a:extLst>
              <a:ext uri="{FF2B5EF4-FFF2-40B4-BE49-F238E27FC236}">
                <a16:creationId xmlns:a16="http://schemas.microsoft.com/office/drawing/2014/main" id="{98B23EA2-A64C-45CC-9A56-3316B6CE82FE}"/>
              </a:ext>
            </a:extLst>
          </xdr:cNvPr>
          <xdr:cNvPicPr>
            <a:picLocks noChangeAspect="1"/>
          </xdr:cNvPicPr>
        </xdr:nvPicPr>
        <xdr:blipFill rotWithShape="1">
          <a:blip xmlns:r="http://schemas.openxmlformats.org/officeDocument/2006/relationships" r:embed="rId1"/>
          <a:srcRect l="26505"/>
          <a:stretch/>
        </xdr:blipFill>
        <xdr:spPr>
          <a:xfrm>
            <a:off x="2700109" y="0"/>
            <a:ext cx="4386682" cy="51496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6103</xdr:colOff>
      <xdr:row>25</xdr:row>
      <xdr:rowOff>140271</xdr:rowOff>
    </xdr:from>
    <xdr:to>
      <xdr:col>12</xdr:col>
      <xdr:colOff>148167</xdr:colOff>
      <xdr:row>40</xdr:row>
      <xdr:rowOff>21167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58270" y="6066938"/>
          <a:ext cx="3846230" cy="274897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Log:Log Plot Interpretation</a:t>
          </a:r>
        </a:p>
        <a:p>
          <a:endParaRPr lang="en-GB" sz="1100" b="1"/>
        </a:p>
        <a:p>
          <a:r>
            <a:rPr lang="en-GB" sz="1100" b="0"/>
            <a:t>This plot demonstrates likeness in scale of results, the numbers in the BLUE</a:t>
          </a:r>
          <a:r>
            <a:rPr lang="en-GB" sz="1100" b="0" baseline="0"/>
            <a:t> BOX are the Linearity (i.e., y = 1.1054x) and the Likeness (i.e., R</a:t>
          </a:r>
          <a:r>
            <a:rPr lang="en-GB" sz="1100" b="0" baseline="30000"/>
            <a:t>2 </a:t>
          </a:r>
          <a:r>
            <a:rPr lang="en-GB" sz="1100" b="0" baseline="0"/>
            <a:t>= 0.9481).</a:t>
          </a:r>
        </a:p>
        <a:p>
          <a:endParaRPr lang="en-GB" sz="1100" b="0" baseline="0"/>
        </a:p>
        <a:p>
          <a:r>
            <a:rPr lang="en-GB" sz="1100" b="0" baseline="0"/>
            <a:t>Log:Log plots are used where data is very wide in dynamic range (in this case, nearly a 5 Log range). The Log:Log plot will evenly space the decimal scale so that large and small CFUs will appear on the plot.</a:t>
          </a:r>
        </a:p>
        <a:p>
          <a:endParaRPr lang="en-GB" sz="1100" b="0" baseline="0"/>
        </a:p>
        <a:p>
          <a:r>
            <a:rPr lang="en-GB" sz="1100" b="0" baseline="0"/>
            <a:t>The distribution of the data can then be visually observed as to their distance from the LINE OF BEST FIT (dotted blue line) and the LINE OF PERFECT FIT (solid blue line).</a:t>
          </a:r>
        </a:p>
        <a:p>
          <a:endParaRPr lang="en-GB" sz="1100" b="0" baseline="0"/>
        </a:p>
      </xdr:txBody>
    </xdr:sp>
    <xdr:clientData/>
  </xdr:twoCellAnchor>
  <xdr:twoCellAnchor>
    <xdr:from>
      <xdr:col>8</xdr:col>
      <xdr:colOff>656670</xdr:colOff>
      <xdr:row>41</xdr:row>
      <xdr:rowOff>78821</xdr:rowOff>
    </xdr:from>
    <xdr:to>
      <xdr:col>13</xdr:col>
      <xdr:colOff>1247775</xdr:colOff>
      <xdr:row>64</xdr:row>
      <xdr:rowOff>80963</xdr:rowOff>
    </xdr:to>
    <xdr:graphicFrame macro="">
      <xdr:nvGraphicFramePr>
        <xdr:cNvPr id="5" name="Chart 4">
          <a:extLst>
            <a:ext uri="{FF2B5EF4-FFF2-40B4-BE49-F238E27FC236}">
              <a16:creationId xmlns:a16="http://schemas.microsoft.com/office/drawing/2014/main" id="{FF667F43-C487-8453-4073-34505473C9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988024</xdr:colOff>
      <xdr:row>0</xdr:row>
      <xdr:rowOff>127001</xdr:rowOff>
    </xdr:from>
    <xdr:to>
      <xdr:col>13</xdr:col>
      <xdr:colOff>901902</xdr:colOff>
      <xdr:row>1</xdr:row>
      <xdr:rowOff>222250</xdr:rowOff>
    </xdr:to>
    <xdr:pic>
      <xdr:nvPicPr>
        <xdr:cNvPr id="2" name="Picture 1" descr="A blue text on a black background&#10;&#10;Description automatically generated">
          <a:extLst>
            <a:ext uri="{FF2B5EF4-FFF2-40B4-BE49-F238E27FC236}">
              <a16:creationId xmlns:a16="http://schemas.microsoft.com/office/drawing/2014/main" id="{32143FE7-02A1-4CE2-B28D-78F93ECF9B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54274" y="127001"/>
          <a:ext cx="1596628" cy="428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11206</xdr:colOff>
      <xdr:row>2</xdr:row>
      <xdr:rowOff>177264</xdr:rowOff>
    </xdr:to>
    <xdr:pic>
      <xdr:nvPicPr>
        <xdr:cNvPr id="2" name="Picture 1">
          <a:extLst>
            <a:ext uri="{FF2B5EF4-FFF2-40B4-BE49-F238E27FC236}">
              <a16:creationId xmlns:a16="http://schemas.microsoft.com/office/drawing/2014/main" id="{4840B3DA-7B77-40F0-8018-0FCE03FC6A04}"/>
            </a:ext>
          </a:extLst>
        </xdr:cNvPr>
        <xdr:cNvPicPr>
          <a:picLocks noChangeAspect="1"/>
        </xdr:cNvPicPr>
      </xdr:nvPicPr>
      <xdr:blipFill>
        <a:blip xmlns:r="http://schemas.openxmlformats.org/officeDocument/2006/relationships" r:embed="rId1"/>
        <a:stretch>
          <a:fillRect/>
        </a:stretch>
      </xdr:blipFill>
      <xdr:spPr>
        <a:xfrm>
          <a:off x="0" y="0"/>
          <a:ext cx="5968661" cy="514969"/>
        </a:xfrm>
        <a:prstGeom prst="rect">
          <a:avLst/>
        </a:prstGeom>
      </xdr:spPr>
    </xdr:pic>
    <xdr:clientData/>
  </xdr:twoCellAnchor>
  <xdr:twoCellAnchor>
    <xdr:from>
      <xdr:col>1</xdr:col>
      <xdr:colOff>27455</xdr:colOff>
      <xdr:row>23</xdr:row>
      <xdr:rowOff>88457</xdr:rowOff>
    </xdr:from>
    <xdr:to>
      <xdr:col>6</xdr:col>
      <xdr:colOff>1250244</xdr:colOff>
      <xdr:row>44</xdr:row>
      <xdr:rowOff>21920</xdr:rowOff>
    </xdr:to>
    <xdr:graphicFrame macro="">
      <xdr:nvGraphicFramePr>
        <xdr:cNvPr id="5" name="Chart 5">
          <a:extLst>
            <a:ext uri="{FF2B5EF4-FFF2-40B4-BE49-F238E27FC236}">
              <a16:creationId xmlns:a16="http://schemas.microsoft.com/office/drawing/2014/main" id="{000B6FD6-068E-3F6E-538B-EA945DD19C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edicalpackaging-my.sharepoint.com/personal/pmeighan_hygiena_com/Documents/MSX%20Total%20and%20EB%20Evaluation%20Spreadsheet%20V3%20PM%20.xlsm" TargetMode="External"/><Relationship Id="rId1" Type="http://schemas.openxmlformats.org/officeDocument/2006/relationships/externalLinkPath" Target="https://medicalpackaging-my.sharepoint.com/personal/pmeighan_hygiena_com/Documents/MSX%20Total%20and%20EB%20Evaluation%20Spreadsheet%20V3%20PM%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Zj-_z6GN0iR4BxWE7TIzRYUyxjsvvRMplEDU-L953fTeA36XZ8XQI81wyqLRL0C" itemId="01GEW6GTACTVL7X3SKMBA3ZQFRTZ3NHKRF">
      <xxl21:absoluteUrl r:id="rId2"/>
    </xxl21:alternateUrls>
    <sheetNames>
      <sheetName val="Instructions"/>
      <sheetName val="MSX Total 4 hours RB Data"/>
      <sheetName val="Report 4 hours"/>
      <sheetName val="MSX Total 5 hours RB Data"/>
      <sheetName val="Report 5 hours "/>
      <sheetName val="MSX Total 6 hour RB data"/>
      <sheetName val="Report 6 hours  "/>
    </sheetNames>
    <sheetDataSet>
      <sheetData sheetId="0"/>
      <sheetData sheetId="1">
        <row r="14">
          <cell r="K14" t="str">
            <v>Mean Delta Log</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ygiena.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hygie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7B78-9693-4A64-8CF2-951DE08E83FB}">
  <sheetPr codeName="Sheet1">
    <pageSetUpPr fitToPage="1"/>
  </sheetPr>
  <dimension ref="A1:Z53"/>
  <sheetViews>
    <sheetView topLeftCell="A8" zoomScale="115" zoomScaleNormal="115" workbookViewId="0">
      <selection activeCell="Q58" sqref="Q58"/>
    </sheetView>
  </sheetViews>
  <sheetFormatPr defaultRowHeight="15" x14ac:dyDescent="0.25"/>
  <cols>
    <col min="2" max="2" width="14.28515625" bestFit="1" customWidth="1"/>
    <col min="15" max="17" width="9" customWidth="1"/>
  </cols>
  <sheetData>
    <row r="1" spans="1:26" x14ac:dyDescent="0.25">
      <c r="A1" s="36"/>
      <c r="B1" s="36"/>
      <c r="C1" s="36"/>
      <c r="D1" s="36"/>
      <c r="E1" s="36"/>
      <c r="F1" s="36"/>
      <c r="G1" s="36"/>
      <c r="H1" s="36"/>
      <c r="I1" s="36"/>
      <c r="J1" s="36"/>
      <c r="K1" s="36"/>
      <c r="L1" s="36"/>
      <c r="M1" s="36"/>
      <c r="N1" s="36"/>
      <c r="O1" s="36"/>
      <c r="P1" s="36"/>
      <c r="Q1" s="36"/>
      <c r="R1" s="36"/>
      <c r="S1" s="36"/>
      <c r="T1" s="36"/>
      <c r="U1" s="36"/>
      <c r="V1" s="36"/>
      <c r="W1" s="36"/>
      <c r="X1" s="36"/>
      <c r="Y1" s="36"/>
      <c r="Z1" s="36"/>
    </row>
    <row r="2" spans="1:26" x14ac:dyDescent="0.25">
      <c r="A2" s="36"/>
      <c r="B2" s="36"/>
      <c r="C2" s="36"/>
      <c r="D2" s="36"/>
      <c r="E2" s="36"/>
      <c r="F2" s="36"/>
      <c r="G2" s="36"/>
      <c r="H2" s="36"/>
      <c r="I2" s="36"/>
      <c r="J2" s="36"/>
      <c r="K2" s="36"/>
      <c r="L2" s="36"/>
      <c r="M2" s="36"/>
      <c r="N2" s="36"/>
      <c r="O2" s="36"/>
      <c r="P2" s="36"/>
      <c r="Q2" s="36"/>
      <c r="R2" s="36"/>
      <c r="S2" s="36"/>
      <c r="T2" s="36"/>
      <c r="U2" s="36"/>
      <c r="V2" s="36"/>
      <c r="W2" s="36"/>
      <c r="X2" s="36"/>
      <c r="Y2" s="36"/>
      <c r="Z2" s="36"/>
    </row>
    <row r="3" spans="1:26" x14ac:dyDescent="0.25">
      <c r="A3" s="36"/>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6"/>
      <c r="B4" s="36"/>
      <c r="C4" s="36"/>
      <c r="D4" s="36"/>
      <c r="E4" s="36"/>
      <c r="F4" s="36"/>
      <c r="G4" s="36"/>
      <c r="H4" s="36"/>
      <c r="I4" s="36"/>
      <c r="J4" s="36"/>
      <c r="K4" s="36"/>
      <c r="L4" s="36"/>
      <c r="M4" s="36"/>
      <c r="N4" s="36"/>
      <c r="O4" s="36"/>
      <c r="P4" s="36"/>
      <c r="Q4" s="36"/>
      <c r="R4" s="36"/>
      <c r="S4" s="36"/>
      <c r="T4" s="36"/>
      <c r="U4" s="36"/>
      <c r="V4" s="36"/>
      <c r="W4" s="36"/>
      <c r="X4" s="36"/>
      <c r="Y4" s="36"/>
      <c r="Z4" s="36"/>
    </row>
    <row r="5" spans="1:26" ht="18.75" x14ac:dyDescent="0.25">
      <c r="A5" s="44" t="s">
        <v>58</v>
      </c>
      <c r="B5" s="36"/>
      <c r="C5" s="36"/>
      <c r="D5" s="36"/>
      <c r="E5" s="36"/>
      <c r="F5" s="36"/>
      <c r="G5" s="36"/>
      <c r="H5" s="36"/>
      <c r="I5" s="36"/>
      <c r="J5" s="36"/>
      <c r="K5" s="36"/>
      <c r="L5" s="36"/>
      <c r="M5" s="36"/>
      <c r="N5" s="36"/>
      <c r="O5" s="36"/>
      <c r="P5" s="36"/>
      <c r="Q5" s="36"/>
      <c r="R5" s="36"/>
      <c r="S5" s="36"/>
      <c r="T5" s="36"/>
      <c r="U5" s="36"/>
      <c r="V5" s="36"/>
      <c r="W5" s="36"/>
      <c r="X5" s="36"/>
      <c r="Y5" s="36"/>
      <c r="Z5" s="36"/>
    </row>
    <row r="6" spans="1:26" ht="12.75" customHeight="1" x14ac:dyDescent="0.25">
      <c r="A6" s="44"/>
      <c r="B6" s="36"/>
      <c r="C6" s="36"/>
      <c r="D6" s="36"/>
      <c r="E6" s="36"/>
      <c r="F6" s="36"/>
      <c r="G6" s="36"/>
      <c r="H6" s="36"/>
      <c r="I6" s="36"/>
      <c r="J6" s="36"/>
      <c r="K6" s="36"/>
      <c r="L6" s="37"/>
      <c r="M6" s="37"/>
      <c r="N6" s="36"/>
      <c r="O6" s="36"/>
      <c r="P6" s="36"/>
      <c r="Q6" s="36"/>
      <c r="R6" s="36"/>
      <c r="S6" s="36"/>
      <c r="T6" s="36"/>
      <c r="U6" s="36"/>
      <c r="V6" s="36"/>
      <c r="W6" s="36"/>
      <c r="X6" s="36"/>
      <c r="Y6" s="36"/>
      <c r="Z6" s="36"/>
    </row>
    <row r="7" spans="1:26" ht="18.75" x14ac:dyDescent="0.25">
      <c r="A7" s="44" t="s">
        <v>59</v>
      </c>
      <c r="B7" s="36"/>
      <c r="C7" s="36"/>
      <c r="D7" s="36"/>
      <c r="E7" s="36"/>
      <c r="F7" s="36"/>
      <c r="G7" s="36"/>
      <c r="H7" s="36"/>
      <c r="I7" s="36"/>
      <c r="J7" s="36"/>
      <c r="K7" s="36"/>
      <c r="L7" s="37"/>
      <c r="M7" s="37"/>
      <c r="N7" s="36"/>
      <c r="O7" s="36"/>
      <c r="P7" s="36"/>
      <c r="Q7" s="36"/>
      <c r="R7" s="36"/>
      <c r="S7" s="36"/>
      <c r="T7" s="36"/>
      <c r="U7" s="36"/>
      <c r="V7" s="36"/>
      <c r="W7" s="36"/>
      <c r="X7" s="36"/>
      <c r="Y7" s="36"/>
      <c r="Z7" s="36"/>
    </row>
    <row r="8" spans="1:26" ht="30.75" customHeight="1" x14ac:dyDescent="0.25">
      <c r="A8" s="112" t="s">
        <v>67</v>
      </c>
      <c r="B8" s="112"/>
      <c r="C8" s="112"/>
      <c r="D8" s="112"/>
      <c r="E8" s="112"/>
      <c r="F8" s="112"/>
      <c r="G8" s="112"/>
      <c r="H8" s="112"/>
      <c r="I8" s="112"/>
      <c r="J8" s="112"/>
      <c r="K8" s="112"/>
      <c r="L8" s="37"/>
      <c r="M8" s="37"/>
      <c r="N8" s="36"/>
      <c r="O8" s="36"/>
      <c r="P8" s="36"/>
      <c r="Q8" s="36"/>
      <c r="R8" s="36"/>
      <c r="S8" s="36"/>
      <c r="T8" s="36"/>
      <c r="U8" s="36"/>
      <c r="V8" s="36"/>
      <c r="W8" s="36"/>
      <c r="X8" s="36"/>
      <c r="Y8" s="36"/>
      <c r="Z8" s="36"/>
    </row>
    <row r="9" spans="1:26" x14ac:dyDescent="0.25">
      <c r="A9" s="36"/>
      <c r="B9" s="36"/>
      <c r="C9" s="36"/>
      <c r="D9" s="36"/>
      <c r="E9" s="36"/>
      <c r="F9" s="36"/>
      <c r="G9" s="36"/>
      <c r="H9" s="36"/>
      <c r="I9" s="36"/>
      <c r="J9" s="36"/>
      <c r="K9" s="36"/>
      <c r="L9" s="37"/>
      <c r="M9" s="37"/>
      <c r="N9" s="36"/>
      <c r="O9" s="36"/>
      <c r="P9" s="36"/>
      <c r="Q9" s="36"/>
      <c r="R9" s="36"/>
      <c r="S9" s="36"/>
      <c r="T9" s="36"/>
      <c r="U9" s="36"/>
      <c r="V9" s="36"/>
      <c r="W9" s="36"/>
      <c r="X9" s="36"/>
      <c r="Y9" s="36"/>
      <c r="Z9" s="36"/>
    </row>
    <row r="10" spans="1:26" x14ac:dyDescent="0.25">
      <c r="A10" s="36" t="s">
        <v>60</v>
      </c>
      <c r="B10" s="36"/>
      <c r="C10" s="36"/>
      <c r="D10" s="36"/>
      <c r="E10" s="36"/>
      <c r="F10" s="36"/>
      <c r="G10" s="36"/>
      <c r="H10" s="36"/>
      <c r="I10" s="36"/>
      <c r="J10" s="36"/>
      <c r="K10" s="36"/>
      <c r="L10" s="37"/>
      <c r="M10" s="37"/>
      <c r="N10" s="36"/>
      <c r="O10" s="36"/>
      <c r="P10" s="36"/>
      <c r="Q10" s="36"/>
      <c r="R10" s="36"/>
      <c r="S10" s="36"/>
      <c r="T10" s="36"/>
      <c r="U10" s="36"/>
      <c r="V10" s="36"/>
      <c r="W10" s="36"/>
      <c r="X10" s="36"/>
      <c r="Y10" s="36"/>
      <c r="Z10" s="36"/>
    </row>
    <row r="11" spans="1:26" x14ac:dyDescent="0.25">
      <c r="A11" s="45" t="s">
        <v>61</v>
      </c>
      <c r="B11" s="36"/>
      <c r="C11" s="36"/>
      <c r="D11" s="36"/>
      <c r="E11" s="36"/>
      <c r="F11" s="36"/>
      <c r="G11" s="36"/>
      <c r="H11" s="36"/>
      <c r="I11" s="36"/>
      <c r="J11" s="36"/>
      <c r="K11" s="36"/>
      <c r="L11" s="37"/>
      <c r="M11" s="37"/>
      <c r="N11" s="36"/>
      <c r="O11" s="36"/>
      <c r="P11" s="36"/>
      <c r="Q11" s="36"/>
      <c r="R11" s="36"/>
      <c r="S11" s="36"/>
      <c r="T11" s="36"/>
      <c r="U11" s="36"/>
      <c r="V11" s="36"/>
      <c r="W11" s="36"/>
      <c r="X11" s="36"/>
      <c r="Y11" s="36"/>
      <c r="Z11" s="36"/>
    </row>
    <row r="12" spans="1:26" x14ac:dyDescent="0.25">
      <c r="A12" s="46" t="s">
        <v>73</v>
      </c>
      <c r="B12" s="36"/>
      <c r="C12" s="36"/>
      <c r="D12" s="36"/>
      <c r="E12" s="36"/>
      <c r="F12" s="36"/>
      <c r="G12" s="36"/>
      <c r="H12" s="36"/>
      <c r="I12" s="36"/>
      <c r="J12" s="36"/>
      <c r="K12" s="36"/>
      <c r="L12" s="9"/>
      <c r="M12" s="37"/>
      <c r="N12" s="36"/>
      <c r="O12" s="36"/>
      <c r="P12" s="36"/>
      <c r="Q12" s="36"/>
      <c r="R12" s="36"/>
      <c r="S12" s="36"/>
      <c r="T12" s="36"/>
      <c r="U12" s="36"/>
      <c r="V12" s="36"/>
      <c r="W12" s="36"/>
      <c r="X12" s="36"/>
      <c r="Y12" s="36"/>
      <c r="Z12" s="36"/>
    </row>
    <row r="13" spans="1:26" x14ac:dyDescent="0.25">
      <c r="A13" s="46" t="s">
        <v>72</v>
      </c>
      <c r="B13" s="36"/>
      <c r="C13" s="36"/>
      <c r="D13" s="36"/>
      <c r="E13" s="36"/>
      <c r="F13" s="36"/>
      <c r="G13" s="36"/>
      <c r="H13" s="36"/>
      <c r="I13" s="36"/>
      <c r="J13" s="36"/>
      <c r="K13" s="36"/>
      <c r="L13" s="37"/>
      <c r="M13" s="37"/>
      <c r="N13" s="36"/>
      <c r="O13" s="36"/>
      <c r="P13" s="36"/>
      <c r="Q13" s="36"/>
      <c r="R13" s="36"/>
      <c r="S13" s="36"/>
      <c r="T13" s="36"/>
      <c r="U13" s="36"/>
      <c r="V13" s="36"/>
      <c r="W13" s="36"/>
      <c r="X13" s="36"/>
      <c r="Y13" s="36"/>
      <c r="Z13" s="36"/>
    </row>
    <row r="14" spans="1:26" x14ac:dyDescent="0.25">
      <c r="A14" s="36"/>
      <c r="B14" s="36"/>
      <c r="C14" s="36"/>
      <c r="D14" s="36"/>
      <c r="E14" s="36"/>
      <c r="F14" s="36"/>
      <c r="G14" s="36"/>
      <c r="H14" s="36"/>
      <c r="I14" s="36"/>
      <c r="J14" s="36"/>
      <c r="K14" s="36"/>
      <c r="L14" s="37"/>
      <c r="M14" s="37"/>
      <c r="N14" s="36"/>
      <c r="O14" s="36"/>
      <c r="P14" s="36"/>
      <c r="Q14" s="36"/>
      <c r="R14" s="36"/>
      <c r="S14" s="36"/>
      <c r="T14" s="36"/>
      <c r="U14" s="36"/>
      <c r="V14" s="36"/>
      <c r="W14" s="36"/>
      <c r="X14" s="36"/>
      <c r="Y14" s="36"/>
      <c r="Z14" s="36"/>
    </row>
    <row r="15" spans="1:26" x14ac:dyDescent="0.25">
      <c r="A15" s="47" t="s">
        <v>62</v>
      </c>
      <c r="B15" s="36"/>
      <c r="C15" s="36"/>
      <c r="D15" s="36"/>
      <c r="E15" s="36"/>
      <c r="F15" s="36"/>
      <c r="G15" s="36"/>
      <c r="H15" s="36"/>
      <c r="I15" s="36"/>
      <c r="J15" s="36"/>
      <c r="K15" s="36"/>
      <c r="L15" s="37"/>
      <c r="M15" s="37"/>
      <c r="N15" s="36"/>
      <c r="O15" s="36"/>
      <c r="P15" s="36"/>
      <c r="Q15" s="36"/>
      <c r="R15" s="36"/>
      <c r="S15" s="36"/>
      <c r="T15" s="36"/>
      <c r="U15" s="36"/>
      <c r="V15" s="36"/>
      <c r="W15" s="36"/>
      <c r="X15" s="36"/>
      <c r="Y15" s="36"/>
      <c r="Z15" s="36"/>
    </row>
    <row r="16" spans="1:26" x14ac:dyDescent="0.25">
      <c r="A16" s="45" t="s">
        <v>61</v>
      </c>
      <c r="B16" s="36"/>
      <c r="C16" s="36"/>
      <c r="D16" s="36"/>
      <c r="E16" s="36"/>
      <c r="F16" s="36"/>
      <c r="G16" s="36"/>
      <c r="H16" s="36"/>
      <c r="I16" s="36"/>
      <c r="J16" s="36"/>
      <c r="K16" s="36"/>
      <c r="L16" s="37"/>
      <c r="M16" s="37"/>
      <c r="N16" s="36"/>
      <c r="O16" s="36"/>
      <c r="P16" s="36"/>
      <c r="Q16" s="36"/>
      <c r="R16" s="36"/>
      <c r="S16" s="36"/>
      <c r="T16" s="36"/>
      <c r="U16" s="36"/>
      <c r="V16" s="36"/>
      <c r="W16" s="36"/>
      <c r="X16" s="36"/>
      <c r="Y16" s="36"/>
      <c r="Z16" s="36"/>
    </row>
    <row r="17" spans="1:26" x14ac:dyDescent="0.25">
      <c r="A17" s="46" t="s">
        <v>63</v>
      </c>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x14ac:dyDescent="0.25">
      <c r="A18" s="46" t="s">
        <v>71</v>
      </c>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46" t="s">
        <v>64</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A20" s="46" t="s">
        <v>65</v>
      </c>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8.75" x14ac:dyDescent="0.25">
      <c r="A22" s="44" t="s">
        <v>66</v>
      </c>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x14ac:dyDescent="0.25">
      <c r="A23" s="47" t="s">
        <v>68</v>
      </c>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x14ac:dyDescent="0.25">
      <c r="A24" s="47"/>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47" t="s">
        <v>70</v>
      </c>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x14ac:dyDescent="0.25">
      <c r="A26" s="47" t="s">
        <v>74</v>
      </c>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47"/>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47"/>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s="51" customFormat="1" ht="12" x14ac:dyDescent="0.2">
      <c r="A30" s="48" t="s">
        <v>69</v>
      </c>
      <c r="B30" s="49"/>
      <c r="C30" s="49"/>
      <c r="D30" s="49"/>
      <c r="E30" s="49"/>
      <c r="F30" s="49"/>
      <c r="G30" s="49"/>
      <c r="H30" s="49"/>
      <c r="I30" s="49"/>
      <c r="J30" s="49"/>
      <c r="K30" s="50" t="s">
        <v>81</v>
      </c>
      <c r="L30" s="49"/>
      <c r="M30" s="49"/>
      <c r="N30" s="49"/>
      <c r="O30" s="49"/>
      <c r="P30" s="49"/>
      <c r="Q30" s="49"/>
      <c r="R30" s="49"/>
      <c r="S30" s="49"/>
      <c r="T30" s="49"/>
      <c r="U30" s="49"/>
      <c r="V30" s="49"/>
      <c r="W30" s="49"/>
      <c r="X30" s="49"/>
      <c r="Y30" s="49"/>
      <c r="Z30" s="49"/>
    </row>
    <row r="31" spans="1:26"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sheetData>
  <sheetProtection algorithmName="SHA-512" hashValue="EWIJYp/OIbHm1gXqrMr6xUabulLeGhU8XG/OwllEtnxnxEtsh36RxGe+BjQ6HtI17aexDmbVMctU7smz4xTwoQ==" saltValue="iC8SJ36O85Ug7ptr1NChqw==" spinCount="100000" sheet="1" objects="1" scenarios="1" selectLockedCells="1"/>
  <mergeCells count="1">
    <mergeCell ref="A8:K8"/>
  </mergeCells>
  <hyperlinks>
    <hyperlink ref="A30" r:id="rId1" xr:uid="{45BB3959-BDD5-487D-8AFD-0967DFB04A3A}"/>
  </hyperlinks>
  <pageMargins left="1.0900000000000001" right="0.7" top="0.75" bottom="0.75" header="0.3" footer="0.3"/>
  <pageSetup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F801-4BBC-49BC-96D1-17A6D3EC6F79}">
  <sheetPr codeName="Sheet2">
    <pageSetUpPr fitToPage="1"/>
  </sheetPr>
  <dimension ref="A1:BA382"/>
  <sheetViews>
    <sheetView zoomScale="120" zoomScaleNormal="120" zoomScaleSheetLayoutView="115" workbookViewId="0">
      <pane xSplit="1" ySplit="9" topLeftCell="B27" activePane="bottomRight" state="frozen"/>
      <selection activeCell="P30" sqref="P30"/>
      <selection pane="topRight" activeCell="P30" sqref="P30"/>
      <selection pane="bottomLeft" activeCell="P30" sqref="P30"/>
      <selection pane="bottomRight" activeCell="D35" sqref="D35"/>
    </sheetView>
  </sheetViews>
  <sheetFormatPr defaultRowHeight="15" x14ac:dyDescent="0.25"/>
  <cols>
    <col min="1" max="1" width="9.140625" style="53"/>
    <col min="2" max="2" width="10.5703125" style="53" customWidth="1"/>
    <col min="3" max="3" width="24.7109375" style="53" customWidth="1"/>
    <col min="4" max="4" width="24.140625" style="53" customWidth="1"/>
    <col min="5" max="5" width="0.5703125" style="58" customWidth="1"/>
    <col min="6" max="6" width="9.140625" style="53"/>
    <col min="7" max="7" width="0.85546875" style="59" customWidth="1"/>
    <col min="8" max="9" width="11" style="53" customWidth="1"/>
    <col min="10" max="10" width="20.140625" style="53" customWidth="1"/>
    <col min="11" max="11" width="19.140625" style="53" customWidth="1"/>
    <col min="12" max="12" width="16.140625" style="53" bestFit="1" customWidth="1"/>
    <col min="13" max="13" width="9" style="52"/>
    <col min="14" max="14" width="18.5703125" style="52" bestFit="1" customWidth="1"/>
    <col min="15" max="15" width="9.140625" style="52"/>
    <col min="16" max="16" width="18.5703125" style="52" bestFit="1" customWidth="1"/>
    <col min="17" max="53" width="9.140625" style="52"/>
    <col min="54" max="16384" width="9.140625" style="53"/>
  </cols>
  <sheetData>
    <row r="1" spans="1:53" ht="26.25" customHeight="1" x14ac:dyDescent="0.3">
      <c r="A1" s="128" t="s">
        <v>1</v>
      </c>
      <c r="B1" s="128"/>
      <c r="C1" s="128"/>
      <c r="D1" s="128"/>
      <c r="E1" s="128"/>
      <c r="F1" s="128"/>
      <c r="G1" s="128"/>
      <c r="H1" s="128"/>
      <c r="I1" s="128"/>
      <c r="J1" s="128"/>
      <c r="K1" s="128"/>
      <c r="L1" s="128"/>
      <c r="M1" s="36"/>
      <c r="N1" s="36"/>
      <c r="O1" s="36"/>
    </row>
    <row r="2" spans="1:53" ht="24.75" customHeight="1" x14ac:dyDescent="0.25">
      <c r="A2" s="98"/>
      <c r="B2" s="130" t="s">
        <v>53</v>
      </c>
      <c r="C2" s="130"/>
      <c r="D2" s="130"/>
      <c r="E2" s="130"/>
      <c r="F2" s="130"/>
      <c r="G2" s="130"/>
      <c r="H2" s="130"/>
      <c r="I2" s="130"/>
      <c r="J2" s="130"/>
      <c r="K2" s="130"/>
      <c r="L2" s="130"/>
      <c r="M2" s="36"/>
      <c r="N2" s="36"/>
      <c r="O2" s="36"/>
    </row>
    <row r="3" spans="1:53" ht="22.5" customHeight="1" x14ac:dyDescent="0.25">
      <c r="A3" s="36"/>
      <c r="B3" s="36" t="s">
        <v>54</v>
      </c>
      <c r="C3" s="36"/>
      <c r="D3" s="36"/>
      <c r="E3" s="36"/>
      <c r="F3" s="36"/>
      <c r="G3" s="36"/>
      <c r="H3" s="36"/>
      <c r="I3" s="36"/>
      <c r="J3" s="36"/>
      <c r="K3" s="36"/>
      <c r="L3" s="36"/>
      <c r="M3" s="36"/>
      <c r="N3" s="36"/>
      <c r="O3" s="36"/>
    </row>
    <row r="4" spans="1:53" ht="16.5" customHeight="1" x14ac:dyDescent="0.25">
      <c r="A4" s="36"/>
      <c r="B4" s="121" t="s">
        <v>57</v>
      </c>
      <c r="C4" s="121"/>
      <c r="D4" s="121"/>
      <c r="E4" s="121"/>
      <c r="F4" s="121"/>
      <c r="G4" s="121"/>
      <c r="H4" s="121"/>
      <c r="I4" s="121"/>
      <c r="J4" s="121"/>
      <c r="K4" s="121"/>
      <c r="L4" s="121"/>
      <c r="M4" s="99"/>
      <c r="N4" s="99"/>
      <c r="O4" s="36"/>
    </row>
    <row r="5" spans="1:53" ht="36" customHeight="1" x14ac:dyDescent="0.25">
      <c r="A5" s="36"/>
      <c r="B5" s="129" t="s">
        <v>79</v>
      </c>
      <c r="C5" s="129"/>
      <c r="D5" s="129"/>
      <c r="E5" s="129"/>
      <c r="F5" s="129"/>
      <c r="G5" s="129"/>
      <c r="H5" s="129"/>
      <c r="I5" s="129"/>
      <c r="J5" s="129"/>
      <c r="K5" s="129"/>
      <c r="L5" s="129"/>
      <c r="M5" s="99"/>
      <c r="N5" s="99"/>
      <c r="O5" s="36"/>
    </row>
    <row r="6" spans="1:53" ht="14.25" customHeight="1" x14ac:dyDescent="0.25">
      <c r="A6" s="36"/>
      <c r="B6" s="121" t="s">
        <v>55</v>
      </c>
      <c r="C6" s="121"/>
      <c r="D6" s="121"/>
      <c r="E6" s="121"/>
      <c r="F6" s="121"/>
      <c r="G6" s="121"/>
      <c r="H6" s="121"/>
      <c r="I6" s="121"/>
      <c r="J6" s="121"/>
      <c r="K6" s="121"/>
      <c r="L6" s="121"/>
      <c r="M6" s="99"/>
      <c r="N6" s="99"/>
      <c r="O6" s="99"/>
    </row>
    <row r="7" spans="1:53" ht="25.5" customHeight="1" x14ac:dyDescent="0.35">
      <c r="A7" s="100"/>
      <c r="B7" s="36" t="s">
        <v>80</v>
      </c>
      <c r="C7" s="36"/>
      <c r="D7" s="96"/>
      <c r="E7" s="36"/>
      <c r="F7" s="97"/>
      <c r="G7" s="36"/>
      <c r="H7" s="36"/>
      <c r="I7" s="36"/>
      <c r="J7" s="36"/>
      <c r="K7" s="36"/>
      <c r="L7" s="36"/>
      <c r="M7" s="36"/>
      <c r="N7" s="36"/>
      <c r="O7" s="36"/>
    </row>
    <row r="8" spans="1:53" ht="9" customHeight="1" thickBot="1" x14ac:dyDescent="0.3">
      <c r="A8" s="36"/>
      <c r="B8" s="91"/>
      <c r="C8" s="101"/>
      <c r="D8" s="101"/>
      <c r="E8" s="97"/>
      <c r="F8" s="36"/>
      <c r="G8" s="97"/>
      <c r="H8" s="36"/>
      <c r="I8" s="102"/>
      <c r="J8" s="36"/>
      <c r="K8" s="36"/>
      <c r="L8" s="36"/>
      <c r="M8" s="36"/>
      <c r="N8" s="36"/>
      <c r="O8" s="36"/>
    </row>
    <row r="9" spans="1:53" s="54" customFormat="1" ht="24.75" customHeight="1" thickBot="1" x14ac:dyDescent="0.3">
      <c r="A9" s="103"/>
      <c r="B9" s="104"/>
      <c r="C9" s="105" t="s">
        <v>2</v>
      </c>
      <c r="D9" s="105" t="s">
        <v>3</v>
      </c>
      <c r="E9" s="106" t="s">
        <v>4</v>
      </c>
      <c r="F9" s="107" t="s">
        <v>5</v>
      </c>
      <c r="G9" s="106" t="s">
        <v>6</v>
      </c>
      <c r="H9" s="108" t="s">
        <v>7</v>
      </c>
      <c r="I9" s="109"/>
      <c r="J9" s="125" t="s">
        <v>8</v>
      </c>
      <c r="K9" s="126"/>
      <c r="L9" s="127"/>
      <c r="M9" s="110"/>
      <c r="N9" s="110"/>
      <c r="O9" s="111"/>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row>
    <row r="10" spans="1:53" ht="15.75" thickBot="1" x14ac:dyDescent="0.3">
      <c r="A10" s="117" t="s">
        <v>9</v>
      </c>
      <c r="B10" s="55" t="s">
        <v>10</v>
      </c>
      <c r="C10" s="43">
        <v>1.2</v>
      </c>
      <c r="D10" s="43">
        <v>1.6</v>
      </c>
      <c r="E10" s="67">
        <f t="shared" ref="E10:E39" si="0">C10</f>
        <v>1.2</v>
      </c>
      <c r="F10" s="68">
        <f>IFERROR((LOG(C10)-LOG(D10)),"")</f>
        <v>-0.12493873660829997</v>
      </c>
      <c r="G10" s="69" t="str">
        <f t="shared" ref="G10:G39" si="1">IF(F10="","",IF(F10&lt;-0.5,1,IF(F10&gt;0.5,1,"")))</f>
        <v/>
      </c>
      <c r="H10" s="118" t="str">
        <f>IFERROR(IF(ABS(AVERAGE(F10:F39))&gt;0.5,"FAIL","PASS"),"PENDING")</f>
        <v>PASS</v>
      </c>
      <c r="I10" s="70"/>
      <c r="J10" s="122" t="s">
        <v>11</v>
      </c>
      <c r="K10" s="123"/>
      <c r="L10" s="124"/>
      <c r="M10" s="36"/>
      <c r="N10" s="37"/>
      <c r="O10" s="64"/>
      <c r="P10" s="65"/>
    </row>
    <row r="11" spans="1:53" x14ac:dyDescent="0.25">
      <c r="A11" s="113"/>
      <c r="B11" s="56" t="s">
        <v>12</v>
      </c>
      <c r="C11" s="39">
        <v>0.6</v>
      </c>
      <c r="D11" s="39">
        <v>0.4</v>
      </c>
      <c r="E11" s="71">
        <f>C11</f>
        <v>0.6</v>
      </c>
      <c r="F11" s="2">
        <f>IFERROR((LOG(C11)-LOG(D11)),"")</f>
        <v>0.17609125905568121</v>
      </c>
      <c r="G11" s="72" t="str">
        <f t="shared" si="1"/>
        <v/>
      </c>
      <c r="H11" s="115"/>
      <c r="I11" s="70"/>
      <c r="J11" s="73" t="str">
        <f>IF(COUNT(C10:C39)=0,"",A10)</f>
        <v>Matrix 1</v>
      </c>
      <c r="K11" s="74">
        <f>IFERROR(AVERAGE(F10:F39),"")</f>
        <v>-0.15496740610090023</v>
      </c>
      <c r="L11" s="75" t="str">
        <f>H10</f>
        <v>PASS</v>
      </c>
      <c r="M11" s="36"/>
      <c r="N11" s="37"/>
      <c r="O11" s="64"/>
      <c r="P11" s="65"/>
    </row>
    <row r="12" spans="1:53" x14ac:dyDescent="0.25">
      <c r="A12" s="113"/>
      <c r="B12" s="56" t="s">
        <v>13</v>
      </c>
      <c r="C12" s="39">
        <v>0.4</v>
      </c>
      <c r="D12" s="39">
        <v>0.95</v>
      </c>
      <c r="E12" s="71">
        <f t="shared" si="0"/>
        <v>0.4</v>
      </c>
      <c r="F12" s="2">
        <f t="shared" ref="F12:F39" si="2">IFERROR((LOG(C12)-LOG(D12)),"")</f>
        <v>-0.37566361396088532</v>
      </c>
      <c r="G12" s="72" t="str">
        <f t="shared" si="1"/>
        <v/>
      </c>
      <c r="H12" s="115"/>
      <c r="I12" s="70"/>
      <c r="J12" s="73" t="str">
        <f>IF(COUNT(C40:C69)=0,"",A40)</f>
        <v>Matrix 2</v>
      </c>
      <c r="K12" s="74">
        <f>IFERROR(AVERAGE(F40:F69),"")</f>
        <v>7.4743262933982813E-3</v>
      </c>
      <c r="L12" s="75" t="str">
        <f>H40</f>
        <v>PASS</v>
      </c>
      <c r="M12" s="36"/>
      <c r="N12" s="37"/>
      <c r="O12" s="64"/>
      <c r="P12" s="65"/>
    </row>
    <row r="13" spans="1:53" x14ac:dyDescent="0.25">
      <c r="A13" s="113"/>
      <c r="B13" s="56" t="s">
        <v>14</v>
      </c>
      <c r="C13" s="39">
        <v>0.5</v>
      </c>
      <c r="D13" s="39">
        <v>0.9</v>
      </c>
      <c r="E13" s="71">
        <f t="shared" si="0"/>
        <v>0.5</v>
      </c>
      <c r="F13" s="2">
        <f t="shared" si="2"/>
        <v>-0.25527250510330607</v>
      </c>
      <c r="G13" s="72" t="str">
        <f t="shared" si="1"/>
        <v/>
      </c>
      <c r="H13" s="115"/>
      <c r="I13" s="70"/>
      <c r="J13" s="73" t="str">
        <f>IF(COUNT(C70:C99)=0,"",A70)</f>
        <v>Matrix 3</v>
      </c>
      <c r="K13" s="74">
        <f>IFERROR(AVERAGE(F70:F99),"")</f>
        <v>1.1211489440097422E-2</v>
      </c>
      <c r="L13" s="75" t="str">
        <f>H70</f>
        <v>PASS</v>
      </c>
      <c r="M13" s="36"/>
      <c r="N13" s="37"/>
      <c r="O13" s="64"/>
      <c r="P13" s="65"/>
    </row>
    <row r="14" spans="1:53" x14ac:dyDescent="0.25">
      <c r="A14" s="113"/>
      <c r="B14" s="56" t="s">
        <v>15</v>
      </c>
      <c r="C14" s="39">
        <v>4</v>
      </c>
      <c r="D14" s="39">
        <v>5</v>
      </c>
      <c r="E14" s="71">
        <f t="shared" si="0"/>
        <v>4</v>
      </c>
      <c r="F14" s="2">
        <f t="shared" si="2"/>
        <v>-9.6910013008056461E-2</v>
      </c>
      <c r="G14" s="72" t="str">
        <f t="shared" si="1"/>
        <v/>
      </c>
      <c r="H14" s="115"/>
      <c r="I14" s="70"/>
      <c r="J14" s="73" t="str">
        <f>IF(COUNT(C100:C129)=0,"",A100)</f>
        <v>Matrix 4</v>
      </c>
      <c r="K14" s="74">
        <f>IFERROR(AVERAGE(F100:F129),"")</f>
        <v>1.1211489440097422E-2</v>
      </c>
      <c r="L14" s="75" t="str">
        <f>H100</f>
        <v>PASS</v>
      </c>
      <c r="M14" s="36"/>
      <c r="N14" s="37"/>
      <c r="O14" s="64"/>
      <c r="P14" s="65"/>
    </row>
    <row r="15" spans="1:53" ht="15.75" thickBot="1" x14ac:dyDescent="0.3">
      <c r="A15" s="113"/>
      <c r="B15" s="56" t="s">
        <v>16</v>
      </c>
      <c r="C15" s="39"/>
      <c r="D15" s="39"/>
      <c r="E15" s="71">
        <f t="shared" si="0"/>
        <v>0</v>
      </c>
      <c r="F15" s="2" t="str">
        <f t="shared" si="2"/>
        <v/>
      </c>
      <c r="G15" s="72" t="str">
        <f t="shared" si="1"/>
        <v/>
      </c>
      <c r="H15" s="115"/>
      <c r="I15" s="70"/>
      <c r="J15" s="73" t="str">
        <f>IF(COUNT(C130:C159)=0,"",A130)</f>
        <v>Matrix 5</v>
      </c>
      <c r="K15" s="74">
        <f>IFERROR(AVERAGE(F130:F159),"")</f>
        <v>1.1211489440097422E-2</v>
      </c>
      <c r="L15" s="75" t="str">
        <f>H130</f>
        <v>PASS</v>
      </c>
      <c r="M15" s="36"/>
      <c r="N15" s="37"/>
      <c r="O15" s="64"/>
      <c r="P15" s="65"/>
    </row>
    <row r="16" spans="1:53" x14ac:dyDescent="0.25">
      <c r="A16" s="113"/>
      <c r="B16" s="56" t="s">
        <v>17</v>
      </c>
      <c r="C16" s="39"/>
      <c r="D16" s="39"/>
      <c r="E16" s="71">
        <f t="shared" si="0"/>
        <v>0</v>
      </c>
      <c r="F16" s="2" t="str">
        <f t="shared" si="2"/>
        <v/>
      </c>
      <c r="G16" s="72" t="str">
        <f t="shared" si="1"/>
        <v/>
      </c>
      <c r="H16" s="115"/>
      <c r="I16" s="70"/>
      <c r="J16" s="76" t="s">
        <v>18</v>
      </c>
      <c r="K16" s="77" t="s">
        <v>19</v>
      </c>
      <c r="L16" s="78"/>
      <c r="M16" s="36"/>
      <c r="N16" s="37"/>
      <c r="O16" s="64"/>
      <c r="P16" s="65"/>
    </row>
    <row r="17" spans="1:16" x14ac:dyDescent="0.25">
      <c r="A17" s="113"/>
      <c r="B17" s="56" t="s">
        <v>20</v>
      </c>
      <c r="C17" s="39"/>
      <c r="D17" s="39"/>
      <c r="E17" s="71">
        <f t="shared" si="0"/>
        <v>0</v>
      </c>
      <c r="F17" s="2" t="str">
        <f t="shared" si="2"/>
        <v/>
      </c>
      <c r="G17" s="72" t="str">
        <f t="shared" si="1"/>
        <v/>
      </c>
      <c r="H17" s="115"/>
      <c r="I17" s="70"/>
      <c r="J17" s="79" t="s">
        <v>11</v>
      </c>
      <c r="K17" s="74">
        <f>IFERROR(AVERAGE(F10:F89),"")</f>
        <v>-5.2507032567788867E-2</v>
      </c>
      <c r="L17" s="80"/>
      <c r="M17" s="36"/>
      <c r="N17" s="37"/>
      <c r="O17" s="64"/>
      <c r="P17" s="65"/>
    </row>
    <row r="18" spans="1:16" x14ac:dyDescent="0.25">
      <c r="A18" s="113"/>
      <c r="B18" s="56" t="s">
        <v>21</v>
      </c>
      <c r="C18" s="39"/>
      <c r="D18" s="39"/>
      <c r="E18" s="71">
        <f t="shared" si="0"/>
        <v>0</v>
      </c>
      <c r="F18" s="2" t="str">
        <f t="shared" si="2"/>
        <v/>
      </c>
      <c r="G18" s="72" t="str">
        <f t="shared" si="1"/>
        <v/>
      </c>
      <c r="H18" s="115"/>
      <c r="I18" s="70"/>
      <c r="J18" s="79" t="s">
        <v>22</v>
      </c>
      <c r="K18" s="74">
        <f>IFERROR(MEDIAN(F10:F89),"")</f>
        <v>-2.5576261223690638E-2</v>
      </c>
      <c r="L18" s="80"/>
      <c r="M18" s="36"/>
      <c r="N18" s="37"/>
      <c r="O18" s="64"/>
      <c r="P18" s="65"/>
    </row>
    <row r="19" spans="1:16" ht="15.75" thickBot="1" x14ac:dyDescent="0.3">
      <c r="A19" s="113"/>
      <c r="B19" s="56" t="s">
        <v>23</v>
      </c>
      <c r="C19" s="39"/>
      <c r="D19" s="39"/>
      <c r="E19" s="71">
        <f t="shared" si="0"/>
        <v>0</v>
      </c>
      <c r="F19" s="2" t="str">
        <f t="shared" si="2"/>
        <v/>
      </c>
      <c r="G19" s="72" t="str">
        <f t="shared" si="1"/>
        <v/>
      </c>
      <c r="H19" s="115"/>
      <c r="I19" s="70"/>
      <c r="J19" s="81" t="s">
        <v>56</v>
      </c>
      <c r="K19" s="82">
        <f>MIN(F10:F89)</f>
        <v>-0.3979400086720376</v>
      </c>
      <c r="L19" s="83">
        <f>MAX(F10:F89)</f>
        <v>0.20411998265592479</v>
      </c>
      <c r="M19" s="36"/>
      <c r="N19" s="37"/>
      <c r="O19" s="64"/>
      <c r="P19" s="65"/>
    </row>
    <row r="20" spans="1:16" ht="15.75" thickBot="1" x14ac:dyDescent="0.3">
      <c r="A20" s="113"/>
      <c r="B20" s="56" t="s">
        <v>24</v>
      </c>
      <c r="C20" s="39">
        <v>0.4</v>
      </c>
      <c r="D20" s="39">
        <v>0.8</v>
      </c>
      <c r="E20" s="71">
        <f t="shared" si="0"/>
        <v>0.4</v>
      </c>
      <c r="F20" s="2">
        <f t="shared" si="2"/>
        <v>-0.3010299956639812</v>
      </c>
      <c r="G20" s="72" t="str">
        <f t="shared" si="1"/>
        <v/>
      </c>
      <c r="H20" s="115"/>
      <c r="I20" s="70"/>
      <c r="J20" s="84"/>
      <c r="K20" s="36"/>
      <c r="L20" s="37"/>
      <c r="M20" s="36"/>
      <c r="N20" s="37"/>
      <c r="O20" s="63"/>
    </row>
    <row r="21" spans="1:16" ht="15.75" thickBot="1" x14ac:dyDescent="0.3">
      <c r="A21" s="113"/>
      <c r="B21" s="56" t="s">
        <v>25</v>
      </c>
      <c r="C21" s="39">
        <v>0.6</v>
      </c>
      <c r="D21" s="39">
        <v>0.8</v>
      </c>
      <c r="E21" s="71">
        <f t="shared" si="0"/>
        <v>0.6</v>
      </c>
      <c r="F21" s="2">
        <f t="shared" si="2"/>
        <v>-0.1249387366083</v>
      </c>
      <c r="G21" s="72" t="str">
        <f t="shared" si="1"/>
        <v/>
      </c>
      <c r="H21" s="115"/>
      <c r="I21" s="70"/>
      <c r="J21" s="119" t="s">
        <v>26</v>
      </c>
      <c r="K21" s="120"/>
      <c r="L21" s="37"/>
      <c r="M21" s="37"/>
      <c r="N21" s="36"/>
    </row>
    <row r="22" spans="1:16" x14ac:dyDescent="0.25">
      <c r="A22" s="113"/>
      <c r="B22" s="56" t="s">
        <v>27</v>
      </c>
      <c r="C22" s="39">
        <v>0.6</v>
      </c>
      <c r="D22" s="39">
        <v>0.8</v>
      </c>
      <c r="E22" s="71">
        <f t="shared" si="0"/>
        <v>0.6</v>
      </c>
      <c r="F22" s="2">
        <f t="shared" si="2"/>
        <v>-0.1249387366083</v>
      </c>
      <c r="G22" s="72" t="str">
        <f t="shared" si="1"/>
        <v/>
      </c>
      <c r="H22" s="115"/>
      <c r="I22" s="70"/>
      <c r="J22" s="79" t="s">
        <v>28</v>
      </c>
      <c r="K22" s="85">
        <f>COUNT(F10:F159)</f>
        <v>75</v>
      </c>
      <c r="L22" s="36"/>
      <c r="M22" s="37"/>
      <c r="N22" s="36"/>
    </row>
    <row r="23" spans="1:16" ht="15.75" thickBot="1" x14ac:dyDescent="0.3">
      <c r="A23" s="113"/>
      <c r="B23" s="56" t="s">
        <v>29</v>
      </c>
      <c r="C23" s="39">
        <v>0.4</v>
      </c>
      <c r="D23" s="39">
        <v>0.3</v>
      </c>
      <c r="E23" s="71">
        <f t="shared" si="0"/>
        <v>0.4</v>
      </c>
      <c r="F23" s="2">
        <f t="shared" si="2"/>
        <v>0.12493873660830002</v>
      </c>
      <c r="G23" s="72" t="str">
        <f t="shared" si="1"/>
        <v/>
      </c>
      <c r="H23" s="115"/>
      <c r="I23" s="70"/>
      <c r="J23" s="81" t="s">
        <v>30</v>
      </c>
      <c r="K23" s="86">
        <f>IFERROR((COUNT(F10:F159)-SUM(G10:G159))/COUNT(F10:F159),"")</f>
        <v>1</v>
      </c>
      <c r="L23" s="36"/>
      <c r="M23" s="36"/>
      <c r="N23" s="36"/>
    </row>
    <row r="24" spans="1:16" x14ac:dyDescent="0.25">
      <c r="A24" s="113"/>
      <c r="B24" s="56" t="s">
        <v>31</v>
      </c>
      <c r="C24" s="39">
        <v>0.4</v>
      </c>
      <c r="D24" s="39">
        <v>1</v>
      </c>
      <c r="E24" s="71">
        <f t="shared" si="0"/>
        <v>0.4</v>
      </c>
      <c r="F24" s="2">
        <f t="shared" si="2"/>
        <v>-0.3979400086720376</v>
      </c>
      <c r="G24" s="72" t="str">
        <f t="shared" si="1"/>
        <v/>
      </c>
      <c r="H24" s="115"/>
      <c r="I24" s="87"/>
      <c r="J24" s="88" t="s">
        <v>32</v>
      </c>
      <c r="K24" s="89">
        <f>IFERROR((SLOPE(D10:D159,C10:C159)),"")</f>
        <v>1.1619333769934712</v>
      </c>
      <c r="L24" s="36"/>
      <c r="M24" s="36"/>
      <c r="N24" s="36"/>
    </row>
    <row r="25" spans="1:16" ht="15.75" thickBot="1" x14ac:dyDescent="0.3">
      <c r="A25" s="113"/>
      <c r="B25" s="56" t="s">
        <v>33</v>
      </c>
      <c r="C25" s="39"/>
      <c r="D25" s="39"/>
      <c r="E25" s="71">
        <f t="shared" si="0"/>
        <v>0</v>
      </c>
      <c r="F25" s="2" t="str">
        <f t="shared" si="2"/>
        <v/>
      </c>
      <c r="G25" s="72" t="str">
        <f t="shared" si="1"/>
        <v/>
      </c>
      <c r="H25" s="115"/>
      <c r="I25" s="87"/>
      <c r="J25" s="81" t="s">
        <v>34</v>
      </c>
      <c r="K25" s="90">
        <f>IFERROR(CORREL(D10:D159,C10:C159),"")</f>
        <v>0.91932381579547884</v>
      </c>
      <c r="L25" s="36"/>
      <c r="M25" s="36"/>
      <c r="N25" s="36"/>
    </row>
    <row r="26" spans="1:16" x14ac:dyDescent="0.25">
      <c r="A26" s="113"/>
      <c r="B26" s="56" t="s">
        <v>35</v>
      </c>
      <c r="C26" s="39"/>
      <c r="D26" s="39"/>
      <c r="E26" s="71">
        <f t="shared" si="0"/>
        <v>0</v>
      </c>
      <c r="F26" s="2" t="str">
        <f t="shared" si="2"/>
        <v/>
      </c>
      <c r="G26" s="72" t="str">
        <f t="shared" si="1"/>
        <v/>
      </c>
      <c r="H26" s="115"/>
      <c r="I26" s="87"/>
      <c r="J26" s="36"/>
      <c r="K26" s="36"/>
      <c r="L26" s="36"/>
      <c r="M26" s="36"/>
      <c r="N26" s="36"/>
    </row>
    <row r="27" spans="1:16" x14ac:dyDescent="0.25">
      <c r="A27" s="113"/>
      <c r="B27" s="56" t="s">
        <v>36</v>
      </c>
      <c r="C27" s="39"/>
      <c r="D27" s="39"/>
      <c r="E27" s="71">
        <f t="shared" si="0"/>
        <v>0</v>
      </c>
      <c r="F27" s="2" t="str">
        <f t="shared" si="2"/>
        <v/>
      </c>
      <c r="G27" s="72" t="str">
        <f t="shared" si="1"/>
        <v/>
      </c>
      <c r="H27" s="115"/>
      <c r="I27" s="87"/>
      <c r="J27" s="36"/>
      <c r="K27" s="36"/>
      <c r="L27" s="36"/>
      <c r="M27" s="36"/>
      <c r="N27" s="36"/>
    </row>
    <row r="28" spans="1:16" x14ac:dyDescent="0.25">
      <c r="A28" s="113"/>
      <c r="B28" s="56" t="s">
        <v>37</v>
      </c>
      <c r="C28" s="39"/>
      <c r="D28" s="39"/>
      <c r="E28" s="71">
        <f t="shared" si="0"/>
        <v>0</v>
      </c>
      <c r="F28" s="2" t="str">
        <f t="shared" si="2"/>
        <v/>
      </c>
      <c r="G28" s="72" t="str">
        <f t="shared" si="1"/>
        <v/>
      </c>
      <c r="H28" s="115"/>
      <c r="I28" s="87"/>
      <c r="J28" s="36"/>
      <c r="K28" s="36"/>
      <c r="L28" s="36"/>
      <c r="M28" s="36"/>
      <c r="N28" s="36"/>
    </row>
    <row r="29" spans="1:16" x14ac:dyDescent="0.25">
      <c r="A29" s="113"/>
      <c r="B29" s="56" t="s">
        <v>38</v>
      </c>
      <c r="C29" s="39">
        <v>0.4</v>
      </c>
      <c r="D29" s="39">
        <v>0.8</v>
      </c>
      <c r="E29" s="71">
        <f t="shared" si="0"/>
        <v>0.4</v>
      </c>
      <c r="F29" s="2">
        <f t="shared" si="2"/>
        <v>-0.3010299956639812</v>
      </c>
      <c r="G29" s="72" t="str">
        <f t="shared" si="1"/>
        <v/>
      </c>
      <c r="H29" s="115"/>
      <c r="I29" s="70"/>
      <c r="J29" s="36"/>
      <c r="K29" s="91"/>
      <c r="L29" s="36"/>
      <c r="M29" s="36"/>
      <c r="N29" s="36"/>
      <c r="P29" s="66"/>
    </row>
    <row r="30" spans="1:16" x14ac:dyDescent="0.25">
      <c r="A30" s="113"/>
      <c r="B30" s="56" t="s">
        <v>39</v>
      </c>
      <c r="C30" s="39">
        <v>0.6</v>
      </c>
      <c r="D30" s="39">
        <v>0.8</v>
      </c>
      <c r="E30" s="71">
        <f t="shared" si="0"/>
        <v>0.6</v>
      </c>
      <c r="F30" s="2">
        <f t="shared" si="2"/>
        <v>-0.1249387366083</v>
      </c>
      <c r="G30" s="72" t="str">
        <f t="shared" si="1"/>
        <v/>
      </c>
      <c r="H30" s="115"/>
      <c r="I30" s="70"/>
      <c r="J30" s="36"/>
      <c r="K30" s="36"/>
      <c r="L30" s="91"/>
      <c r="M30" s="36"/>
      <c r="N30" s="36"/>
    </row>
    <row r="31" spans="1:16" x14ac:dyDescent="0.25">
      <c r="A31" s="113"/>
      <c r="B31" s="56" t="s">
        <v>40</v>
      </c>
      <c r="C31" s="39">
        <v>0.6</v>
      </c>
      <c r="D31" s="39">
        <v>0.8</v>
      </c>
      <c r="E31" s="71">
        <f t="shared" si="0"/>
        <v>0.6</v>
      </c>
      <c r="F31" s="2">
        <f t="shared" si="2"/>
        <v>-0.1249387366083</v>
      </c>
      <c r="G31" s="72" t="str">
        <f t="shared" si="1"/>
        <v/>
      </c>
      <c r="H31" s="115"/>
      <c r="I31" s="70"/>
      <c r="J31" s="36"/>
      <c r="K31" s="36"/>
      <c r="L31" s="36"/>
      <c r="M31" s="36"/>
      <c r="N31" s="36"/>
    </row>
    <row r="32" spans="1:16" x14ac:dyDescent="0.25">
      <c r="A32" s="113"/>
      <c r="B32" s="56" t="s">
        <v>41</v>
      </c>
      <c r="C32" s="39">
        <v>0.4</v>
      </c>
      <c r="D32" s="39">
        <v>0.3</v>
      </c>
      <c r="E32" s="71">
        <f t="shared" si="0"/>
        <v>0.4</v>
      </c>
      <c r="F32" s="2">
        <f t="shared" si="2"/>
        <v>0.12493873660830002</v>
      </c>
      <c r="G32" s="72" t="str">
        <f t="shared" si="1"/>
        <v/>
      </c>
      <c r="H32" s="115"/>
      <c r="I32" s="70"/>
      <c r="J32" s="36"/>
      <c r="K32" s="36"/>
      <c r="L32" s="36"/>
      <c r="M32" s="36"/>
      <c r="N32" s="36"/>
    </row>
    <row r="33" spans="1:16" x14ac:dyDescent="0.25">
      <c r="A33" s="113"/>
      <c r="B33" s="56" t="s">
        <v>42</v>
      </c>
      <c r="C33" s="39">
        <v>0.4</v>
      </c>
      <c r="D33" s="39">
        <v>1</v>
      </c>
      <c r="E33" s="71">
        <f t="shared" si="0"/>
        <v>0.4</v>
      </c>
      <c r="F33" s="2">
        <f t="shared" si="2"/>
        <v>-0.3979400086720376</v>
      </c>
      <c r="G33" s="72" t="str">
        <f t="shared" si="1"/>
        <v/>
      </c>
      <c r="H33" s="115"/>
      <c r="I33" s="70"/>
      <c r="J33" s="36"/>
      <c r="K33" s="36"/>
      <c r="L33" s="36"/>
      <c r="M33" s="36"/>
      <c r="N33" s="36"/>
    </row>
    <row r="34" spans="1:16" x14ac:dyDescent="0.25">
      <c r="A34" s="113"/>
      <c r="B34" s="56" t="s">
        <v>43</v>
      </c>
      <c r="C34" s="39"/>
      <c r="D34" s="39"/>
      <c r="E34" s="71">
        <f t="shared" si="0"/>
        <v>0</v>
      </c>
      <c r="F34" s="2" t="str">
        <f t="shared" si="2"/>
        <v/>
      </c>
      <c r="G34" s="72" t="str">
        <f t="shared" si="1"/>
        <v/>
      </c>
      <c r="H34" s="115"/>
      <c r="I34" s="70"/>
      <c r="J34" s="36"/>
      <c r="K34" s="36"/>
      <c r="L34" s="36"/>
      <c r="M34" s="36"/>
      <c r="N34" s="36"/>
    </row>
    <row r="35" spans="1:16" x14ac:dyDescent="0.25">
      <c r="A35" s="113"/>
      <c r="B35" s="56" t="s">
        <v>44</v>
      </c>
      <c r="C35" s="39"/>
      <c r="D35" s="39"/>
      <c r="E35" s="71">
        <f t="shared" si="0"/>
        <v>0</v>
      </c>
      <c r="F35" s="2" t="str">
        <f t="shared" si="2"/>
        <v/>
      </c>
      <c r="G35" s="72" t="str">
        <f t="shared" si="1"/>
        <v/>
      </c>
      <c r="H35" s="115"/>
      <c r="I35" s="70"/>
      <c r="J35" s="36"/>
      <c r="K35" s="36"/>
      <c r="L35" s="36"/>
      <c r="M35" s="36"/>
      <c r="N35" s="36"/>
    </row>
    <row r="36" spans="1:16" x14ac:dyDescent="0.25">
      <c r="A36" s="113"/>
      <c r="B36" s="56" t="s">
        <v>45</v>
      </c>
      <c r="C36" s="39"/>
      <c r="D36" s="39"/>
      <c r="E36" s="71">
        <f t="shared" si="0"/>
        <v>0</v>
      </c>
      <c r="F36" s="2" t="str">
        <f t="shared" si="2"/>
        <v/>
      </c>
      <c r="G36" s="72" t="str">
        <f t="shared" si="1"/>
        <v/>
      </c>
      <c r="H36" s="115"/>
      <c r="I36" s="70"/>
      <c r="J36" s="36"/>
      <c r="K36" s="36"/>
      <c r="L36" s="36"/>
      <c r="M36" s="36"/>
      <c r="N36" s="36"/>
    </row>
    <row r="37" spans="1:16" x14ac:dyDescent="0.25">
      <c r="A37" s="113"/>
      <c r="B37" s="56" t="s">
        <v>46</v>
      </c>
      <c r="C37" s="39"/>
      <c r="D37" s="39"/>
      <c r="E37" s="71">
        <f t="shared" si="0"/>
        <v>0</v>
      </c>
      <c r="F37" s="2" t="str">
        <f t="shared" si="2"/>
        <v/>
      </c>
      <c r="G37" s="72" t="str">
        <f t="shared" si="1"/>
        <v/>
      </c>
      <c r="H37" s="115"/>
      <c r="I37" s="70"/>
      <c r="J37" s="36"/>
      <c r="K37" s="36"/>
      <c r="L37" s="36"/>
      <c r="M37" s="36"/>
      <c r="N37" s="36"/>
      <c r="P37" s="66"/>
    </row>
    <row r="38" spans="1:16" x14ac:dyDescent="0.25">
      <c r="A38" s="113"/>
      <c r="B38" s="56" t="s">
        <v>47</v>
      </c>
      <c r="C38" s="39"/>
      <c r="D38" s="39"/>
      <c r="E38" s="71">
        <f t="shared" si="0"/>
        <v>0</v>
      </c>
      <c r="F38" s="2" t="str">
        <f t="shared" si="2"/>
        <v/>
      </c>
      <c r="G38" s="72" t="str">
        <f t="shared" si="1"/>
        <v/>
      </c>
      <c r="H38" s="115"/>
      <c r="I38" s="70"/>
      <c r="J38" s="36"/>
      <c r="K38" s="36"/>
      <c r="L38" s="36"/>
      <c r="M38" s="36"/>
      <c r="N38" s="36"/>
    </row>
    <row r="39" spans="1:16" ht="15.75" thickBot="1" x14ac:dyDescent="0.3">
      <c r="A39" s="114"/>
      <c r="B39" s="57" t="s">
        <v>48</v>
      </c>
      <c r="C39" s="40"/>
      <c r="D39" s="40"/>
      <c r="E39" s="92">
        <f t="shared" si="0"/>
        <v>0</v>
      </c>
      <c r="F39" s="34" t="str">
        <f t="shared" si="2"/>
        <v/>
      </c>
      <c r="G39" s="93" t="str">
        <f t="shared" si="1"/>
        <v/>
      </c>
      <c r="H39" s="116"/>
      <c r="I39" s="70"/>
      <c r="J39" s="36"/>
      <c r="K39" s="36"/>
      <c r="L39" s="36"/>
      <c r="M39" s="36"/>
      <c r="N39" s="36"/>
    </row>
    <row r="40" spans="1:16" x14ac:dyDescent="0.25">
      <c r="A40" s="113" t="s">
        <v>49</v>
      </c>
      <c r="B40" s="56" t="s">
        <v>10</v>
      </c>
      <c r="C40" s="16">
        <v>0.8</v>
      </c>
      <c r="D40" s="15">
        <v>0.8</v>
      </c>
      <c r="E40" s="94">
        <f t="shared" ref="E40" si="3">C40</f>
        <v>0.8</v>
      </c>
      <c r="F40" s="38">
        <f t="shared" ref="F40" si="4">IFERROR((LOG(C40)-LOG(D40)),"")</f>
        <v>0</v>
      </c>
      <c r="G40" s="95" t="str">
        <f t="shared" ref="G40:G69" si="5">IF(F40="","",IF(F40&lt;-0.5,1,IF(F40&gt;0.5,1,"")))</f>
        <v/>
      </c>
      <c r="H40" s="115" t="str">
        <f>IFERROR(IF(ABS(AVERAGE(F40:F69))&gt;0.5,"FAIL","PASS"),"PENDING")</f>
        <v>PASS</v>
      </c>
      <c r="I40" s="70"/>
      <c r="J40" s="36"/>
      <c r="K40" s="36"/>
      <c r="L40" s="36"/>
      <c r="M40" s="36"/>
      <c r="N40" s="36"/>
    </row>
    <row r="41" spans="1:16" x14ac:dyDescent="0.25">
      <c r="A41" s="113"/>
      <c r="B41" s="56" t="s">
        <v>12</v>
      </c>
      <c r="C41" s="13">
        <v>0.8</v>
      </c>
      <c r="D41" s="5">
        <v>0.8</v>
      </c>
      <c r="E41" s="71">
        <f>C41</f>
        <v>0.8</v>
      </c>
      <c r="F41" s="2">
        <f>IFERROR((LOG(C41)-LOG(D41)),"")</f>
        <v>0</v>
      </c>
      <c r="G41" s="72" t="str">
        <f t="shared" si="5"/>
        <v/>
      </c>
      <c r="H41" s="115"/>
      <c r="I41" s="70"/>
      <c r="J41" s="36"/>
      <c r="K41" s="36"/>
      <c r="L41" s="36"/>
      <c r="M41" s="36"/>
      <c r="N41" s="36"/>
    </row>
    <row r="42" spans="1:16" x14ac:dyDescent="0.25">
      <c r="A42" s="113"/>
      <c r="B42" s="56" t="s">
        <v>13</v>
      </c>
      <c r="C42" s="13">
        <v>0.8</v>
      </c>
      <c r="D42" s="5">
        <v>0.8</v>
      </c>
      <c r="E42" s="71">
        <f t="shared" ref="E42:E70" si="6">C42</f>
        <v>0.8</v>
      </c>
      <c r="F42" s="2">
        <f t="shared" ref="F42:F70" si="7">IFERROR((LOG(C42)-LOG(D42)),"")</f>
        <v>0</v>
      </c>
      <c r="G42" s="72" t="str">
        <f t="shared" si="5"/>
        <v/>
      </c>
      <c r="H42" s="115"/>
      <c r="I42" s="70"/>
      <c r="J42" s="36"/>
      <c r="K42" s="36"/>
      <c r="L42" s="36"/>
      <c r="M42" s="36"/>
      <c r="N42" s="36"/>
    </row>
    <row r="43" spans="1:16" x14ac:dyDescent="0.25">
      <c r="A43" s="113"/>
      <c r="B43" s="56" t="s">
        <v>14</v>
      </c>
      <c r="C43" s="13">
        <v>0.3</v>
      </c>
      <c r="D43" s="5">
        <v>0.3</v>
      </c>
      <c r="E43" s="71">
        <f t="shared" si="6"/>
        <v>0.3</v>
      </c>
      <c r="F43" s="2">
        <f t="shared" si="7"/>
        <v>0</v>
      </c>
      <c r="G43" s="72" t="str">
        <f t="shared" si="5"/>
        <v/>
      </c>
      <c r="H43" s="115"/>
      <c r="I43" s="70"/>
      <c r="J43" s="36"/>
      <c r="K43" s="36"/>
      <c r="L43" s="36"/>
      <c r="M43" s="36"/>
      <c r="N43" s="36"/>
    </row>
    <row r="44" spans="1:16" x14ac:dyDescent="0.25">
      <c r="A44" s="113"/>
      <c r="B44" s="56" t="s">
        <v>15</v>
      </c>
      <c r="C44" s="13">
        <v>1</v>
      </c>
      <c r="D44" s="5">
        <v>1</v>
      </c>
      <c r="E44" s="71">
        <f t="shared" si="6"/>
        <v>1</v>
      </c>
      <c r="F44" s="2">
        <f t="shared" si="7"/>
        <v>0</v>
      </c>
      <c r="G44" s="72" t="str">
        <f t="shared" si="5"/>
        <v/>
      </c>
      <c r="H44" s="115"/>
      <c r="I44" s="70"/>
      <c r="J44" s="36"/>
      <c r="K44" s="36"/>
      <c r="L44" s="36"/>
      <c r="M44" s="36"/>
      <c r="N44" s="36"/>
    </row>
    <row r="45" spans="1:16" x14ac:dyDescent="0.25">
      <c r="A45" s="113"/>
      <c r="B45" s="56" t="s">
        <v>16</v>
      </c>
      <c r="C45" s="13"/>
      <c r="D45" s="5"/>
      <c r="E45" s="71">
        <f t="shared" si="6"/>
        <v>0</v>
      </c>
      <c r="F45" s="2" t="str">
        <f t="shared" si="7"/>
        <v/>
      </c>
      <c r="G45" s="72" t="str">
        <f t="shared" si="5"/>
        <v/>
      </c>
      <c r="H45" s="115"/>
      <c r="I45" s="70"/>
      <c r="J45" s="36"/>
      <c r="K45" s="36"/>
      <c r="L45" s="36"/>
      <c r="M45" s="36"/>
      <c r="N45" s="36"/>
    </row>
    <row r="46" spans="1:16" x14ac:dyDescent="0.25">
      <c r="A46" s="113"/>
      <c r="B46" s="56" t="s">
        <v>17</v>
      </c>
      <c r="C46" s="13"/>
      <c r="D46" s="5"/>
      <c r="E46" s="71">
        <f t="shared" si="6"/>
        <v>0</v>
      </c>
      <c r="F46" s="2" t="str">
        <f t="shared" si="7"/>
        <v/>
      </c>
      <c r="G46" s="72" t="str">
        <f t="shared" si="5"/>
        <v/>
      </c>
      <c r="H46" s="115"/>
      <c r="I46" s="70"/>
      <c r="J46" s="36"/>
      <c r="K46" s="36"/>
      <c r="L46" s="36"/>
      <c r="M46" s="36"/>
      <c r="N46" s="36"/>
    </row>
    <row r="47" spans="1:16" x14ac:dyDescent="0.25">
      <c r="A47" s="113"/>
      <c r="B47" s="56" t="s">
        <v>20</v>
      </c>
      <c r="C47" s="13"/>
      <c r="D47" s="5"/>
      <c r="E47" s="71">
        <f t="shared" si="6"/>
        <v>0</v>
      </c>
      <c r="F47" s="2" t="str">
        <f t="shared" si="7"/>
        <v/>
      </c>
      <c r="G47" s="72" t="str">
        <f t="shared" si="5"/>
        <v/>
      </c>
      <c r="H47" s="115"/>
      <c r="I47" s="70"/>
      <c r="J47" s="36"/>
      <c r="K47" s="36"/>
      <c r="L47" s="36"/>
      <c r="M47" s="36"/>
      <c r="N47" s="36"/>
    </row>
    <row r="48" spans="1:16" x14ac:dyDescent="0.25">
      <c r="A48" s="113"/>
      <c r="B48" s="56" t="s">
        <v>21</v>
      </c>
      <c r="C48" s="13"/>
      <c r="D48" s="5"/>
      <c r="E48" s="71">
        <f t="shared" si="6"/>
        <v>0</v>
      </c>
      <c r="F48" s="2" t="str">
        <f t="shared" si="7"/>
        <v/>
      </c>
      <c r="G48" s="72" t="str">
        <f t="shared" si="5"/>
        <v/>
      </c>
      <c r="H48" s="115"/>
      <c r="I48" s="70"/>
      <c r="J48" s="36"/>
      <c r="K48" s="36"/>
      <c r="L48" s="36"/>
      <c r="M48" s="36"/>
      <c r="N48" s="36"/>
    </row>
    <row r="49" spans="1:14" x14ac:dyDescent="0.25">
      <c r="A49" s="113"/>
      <c r="B49" s="56" t="s">
        <v>23</v>
      </c>
      <c r="C49" s="13"/>
      <c r="D49" s="5"/>
      <c r="E49" s="71">
        <f t="shared" si="6"/>
        <v>0</v>
      </c>
      <c r="F49" s="2" t="str">
        <f t="shared" si="7"/>
        <v/>
      </c>
      <c r="G49" s="72" t="str">
        <f t="shared" si="5"/>
        <v/>
      </c>
      <c r="H49" s="115"/>
      <c r="I49" s="70"/>
      <c r="J49" s="36"/>
      <c r="K49" s="36"/>
      <c r="L49" s="36"/>
      <c r="M49" s="36"/>
      <c r="N49" s="36"/>
    </row>
    <row r="50" spans="1:14" x14ac:dyDescent="0.25">
      <c r="A50" s="113"/>
      <c r="B50" s="56" t="s">
        <v>24</v>
      </c>
      <c r="C50" s="13">
        <v>0.8</v>
      </c>
      <c r="D50" s="5">
        <v>0.5</v>
      </c>
      <c r="E50" s="71">
        <f t="shared" si="6"/>
        <v>0.8</v>
      </c>
      <c r="F50" s="2">
        <f t="shared" si="7"/>
        <v>0.20411998265592479</v>
      </c>
      <c r="G50" s="72" t="str">
        <f t="shared" si="5"/>
        <v/>
      </c>
      <c r="H50" s="115"/>
      <c r="I50" s="70"/>
      <c r="J50" s="36"/>
      <c r="K50" s="36"/>
      <c r="L50" s="36"/>
      <c r="M50" s="36"/>
      <c r="N50" s="36"/>
    </row>
    <row r="51" spans="1:14" x14ac:dyDescent="0.25">
      <c r="A51" s="113"/>
      <c r="B51" s="56" t="s">
        <v>25</v>
      </c>
      <c r="C51" s="13">
        <v>0.8</v>
      </c>
      <c r="D51" s="5">
        <v>1</v>
      </c>
      <c r="E51" s="71">
        <f t="shared" si="6"/>
        <v>0.8</v>
      </c>
      <c r="F51" s="2">
        <f t="shared" si="7"/>
        <v>-9.6910013008056392E-2</v>
      </c>
      <c r="G51" s="72" t="str">
        <f t="shared" si="5"/>
        <v/>
      </c>
      <c r="H51" s="115"/>
      <c r="I51" s="70"/>
      <c r="J51" s="36"/>
      <c r="K51" s="36"/>
      <c r="L51" s="36"/>
      <c r="M51" s="36"/>
      <c r="N51" s="36"/>
    </row>
    <row r="52" spans="1:14" x14ac:dyDescent="0.25">
      <c r="A52" s="113"/>
      <c r="B52" s="56" t="s">
        <v>27</v>
      </c>
      <c r="C52" s="13">
        <v>0.8</v>
      </c>
      <c r="D52" s="5">
        <v>0.9</v>
      </c>
      <c r="E52" s="71">
        <f t="shared" si="6"/>
        <v>0.8</v>
      </c>
      <c r="F52" s="2">
        <f t="shared" si="7"/>
        <v>-5.1152522447381277E-2</v>
      </c>
      <c r="G52" s="72" t="str">
        <f t="shared" si="5"/>
        <v/>
      </c>
      <c r="H52" s="115"/>
      <c r="I52" s="70"/>
      <c r="J52" s="36"/>
      <c r="K52" s="36"/>
      <c r="L52" s="36"/>
      <c r="M52" s="36"/>
      <c r="N52" s="36"/>
    </row>
    <row r="53" spans="1:14" x14ac:dyDescent="0.25">
      <c r="A53" s="113"/>
      <c r="B53" s="56" t="s">
        <v>29</v>
      </c>
      <c r="C53" s="13">
        <v>0.3</v>
      </c>
      <c r="D53" s="5">
        <v>0.3</v>
      </c>
      <c r="E53" s="71">
        <f t="shared" si="6"/>
        <v>0.3</v>
      </c>
      <c r="F53" s="2">
        <f t="shared" si="7"/>
        <v>0</v>
      </c>
      <c r="G53" s="72" t="str">
        <f t="shared" si="5"/>
        <v/>
      </c>
      <c r="H53" s="115"/>
      <c r="I53" s="70"/>
      <c r="J53" s="36"/>
      <c r="K53" s="36"/>
      <c r="L53" s="36"/>
      <c r="M53" s="36"/>
      <c r="N53" s="36"/>
    </row>
    <row r="54" spans="1:14" x14ac:dyDescent="0.25">
      <c r="A54" s="113"/>
      <c r="B54" s="56" t="s">
        <v>31</v>
      </c>
      <c r="C54" s="13">
        <v>1</v>
      </c>
      <c r="D54" s="5">
        <v>1</v>
      </c>
      <c r="E54" s="71">
        <f t="shared" si="6"/>
        <v>1</v>
      </c>
      <c r="F54" s="2">
        <f t="shared" si="7"/>
        <v>0</v>
      </c>
      <c r="G54" s="72" t="str">
        <f t="shared" si="5"/>
        <v/>
      </c>
      <c r="H54" s="115"/>
      <c r="I54" s="70"/>
      <c r="J54" s="36"/>
      <c r="K54" s="36"/>
      <c r="L54" s="36"/>
      <c r="M54" s="36"/>
      <c r="N54" s="36"/>
    </row>
    <row r="55" spans="1:14" x14ac:dyDescent="0.25">
      <c r="A55" s="113"/>
      <c r="B55" s="56" t="s">
        <v>33</v>
      </c>
      <c r="C55" s="13"/>
      <c r="D55" s="5"/>
      <c r="E55" s="71">
        <f t="shared" si="6"/>
        <v>0</v>
      </c>
      <c r="F55" s="2" t="str">
        <f t="shared" si="7"/>
        <v/>
      </c>
      <c r="G55" s="72" t="str">
        <f t="shared" si="5"/>
        <v/>
      </c>
      <c r="H55" s="115"/>
      <c r="I55" s="70"/>
      <c r="J55" s="36"/>
      <c r="K55" s="36"/>
      <c r="L55" s="36"/>
      <c r="M55" s="36"/>
      <c r="N55" s="36"/>
    </row>
    <row r="56" spans="1:14" x14ac:dyDescent="0.25">
      <c r="A56" s="113"/>
      <c r="B56" s="56" t="s">
        <v>35</v>
      </c>
      <c r="C56" s="13"/>
      <c r="D56" s="5"/>
      <c r="E56" s="71">
        <f t="shared" si="6"/>
        <v>0</v>
      </c>
      <c r="F56" s="2" t="str">
        <f t="shared" si="7"/>
        <v/>
      </c>
      <c r="G56" s="72" t="str">
        <f t="shared" si="5"/>
        <v/>
      </c>
      <c r="H56" s="115"/>
      <c r="I56" s="70"/>
      <c r="J56" s="36"/>
      <c r="K56" s="36"/>
      <c r="L56" s="36"/>
      <c r="M56" s="36"/>
      <c r="N56" s="36"/>
    </row>
    <row r="57" spans="1:14" x14ac:dyDescent="0.25">
      <c r="A57" s="113"/>
      <c r="B57" s="56" t="s">
        <v>36</v>
      </c>
      <c r="C57" s="13"/>
      <c r="D57" s="5"/>
      <c r="E57" s="71">
        <f t="shared" si="6"/>
        <v>0</v>
      </c>
      <c r="F57" s="2" t="str">
        <f t="shared" si="7"/>
        <v/>
      </c>
      <c r="G57" s="72" t="str">
        <f t="shared" si="5"/>
        <v/>
      </c>
      <c r="H57" s="115"/>
      <c r="I57" s="70"/>
      <c r="J57" s="36"/>
      <c r="K57" s="36"/>
      <c r="L57" s="36"/>
      <c r="M57" s="36"/>
      <c r="N57" s="36"/>
    </row>
    <row r="58" spans="1:14" x14ac:dyDescent="0.25">
      <c r="A58" s="113"/>
      <c r="B58" s="56" t="s">
        <v>37</v>
      </c>
      <c r="C58" s="13"/>
      <c r="D58" s="5"/>
      <c r="E58" s="71">
        <f t="shared" si="6"/>
        <v>0</v>
      </c>
      <c r="F58" s="2" t="str">
        <f t="shared" si="7"/>
        <v/>
      </c>
      <c r="G58" s="72" t="str">
        <f t="shared" si="5"/>
        <v/>
      </c>
      <c r="H58" s="115"/>
      <c r="I58" s="70"/>
      <c r="J58" s="36"/>
      <c r="K58" s="36"/>
      <c r="L58" s="36"/>
      <c r="M58" s="36"/>
      <c r="N58" s="36"/>
    </row>
    <row r="59" spans="1:14" x14ac:dyDescent="0.25">
      <c r="A59" s="113"/>
      <c r="B59" s="56" t="s">
        <v>38</v>
      </c>
      <c r="C59" s="13"/>
      <c r="D59" s="5"/>
      <c r="E59" s="71">
        <f t="shared" si="6"/>
        <v>0</v>
      </c>
      <c r="F59" s="2" t="str">
        <f t="shared" si="7"/>
        <v/>
      </c>
      <c r="G59" s="72" t="str">
        <f t="shared" si="5"/>
        <v/>
      </c>
      <c r="H59" s="115"/>
      <c r="I59" s="70"/>
      <c r="J59" s="36"/>
      <c r="K59" s="36"/>
      <c r="L59" s="36"/>
      <c r="M59" s="36"/>
      <c r="N59" s="36"/>
    </row>
    <row r="60" spans="1:14" x14ac:dyDescent="0.25">
      <c r="A60" s="113"/>
      <c r="B60" s="56" t="s">
        <v>39</v>
      </c>
      <c r="C60" s="16">
        <v>0.8</v>
      </c>
      <c r="D60" s="15">
        <v>0.5</v>
      </c>
      <c r="E60" s="71">
        <f t="shared" si="6"/>
        <v>0.8</v>
      </c>
      <c r="F60" s="2">
        <f t="shared" si="7"/>
        <v>0.20411998265592479</v>
      </c>
      <c r="G60" s="72" t="str">
        <f t="shared" si="5"/>
        <v/>
      </c>
      <c r="H60" s="115"/>
      <c r="I60" s="70"/>
      <c r="J60" s="36"/>
      <c r="K60" s="36"/>
      <c r="L60" s="36"/>
      <c r="M60" s="36"/>
      <c r="N60" s="36"/>
    </row>
    <row r="61" spans="1:14" x14ac:dyDescent="0.25">
      <c r="A61" s="113"/>
      <c r="B61" s="56" t="s">
        <v>40</v>
      </c>
      <c r="C61" s="13">
        <v>0.8</v>
      </c>
      <c r="D61" s="5">
        <v>1</v>
      </c>
      <c r="E61" s="71">
        <f t="shared" si="6"/>
        <v>0.8</v>
      </c>
      <c r="F61" s="2">
        <f t="shared" si="7"/>
        <v>-9.6910013008056392E-2</v>
      </c>
      <c r="G61" s="72" t="str">
        <f t="shared" si="5"/>
        <v/>
      </c>
      <c r="H61" s="115"/>
      <c r="I61" s="70"/>
      <c r="J61" s="36"/>
      <c r="K61" s="36"/>
      <c r="L61" s="36"/>
      <c r="M61" s="36"/>
      <c r="N61" s="36"/>
    </row>
    <row r="62" spans="1:14" x14ac:dyDescent="0.25">
      <c r="A62" s="113"/>
      <c r="B62" s="56" t="s">
        <v>41</v>
      </c>
      <c r="C62" s="13">
        <v>0.8</v>
      </c>
      <c r="D62" s="5">
        <v>0.9</v>
      </c>
      <c r="E62" s="71">
        <f t="shared" si="6"/>
        <v>0.8</v>
      </c>
      <c r="F62" s="2">
        <f t="shared" si="7"/>
        <v>-5.1152522447381277E-2</v>
      </c>
      <c r="G62" s="72" t="str">
        <f t="shared" si="5"/>
        <v/>
      </c>
      <c r="H62" s="115"/>
      <c r="I62" s="70"/>
      <c r="J62" s="36"/>
      <c r="K62" s="36"/>
      <c r="L62" s="36"/>
      <c r="M62" s="36"/>
      <c r="N62" s="36"/>
    </row>
    <row r="63" spans="1:14" x14ac:dyDescent="0.25">
      <c r="A63" s="113"/>
      <c r="B63" s="56" t="s">
        <v>42</v>
      </c>
      <c r="C63" s="13">
        <v>0.3</v>
      </c>
      <c r="D63" s="5">
        <v>0.3</v>
      </c>
      <c r="E63" s="71">
        <f t="shared" si="6"/>
        <v>0.3</v>
      </c>
      <c r="F63" s="2">
        <f t="shared" si="7"/>
        <v>0</v>
      </c>
      <c r="G63" s="72" t="str">
        <f t="shared" si="5"/>
        <v/>
      </c>
      <c r="H63" s="115"/>
      <c r="I63" s="70"/>
      <c r="J63" s="36"/>
      <c r="K63" s="36"/>
      <c r="L63" s="36"/>
      <c r="M63" s="36"/>
      <c r="N63" s="36"/>
    </row>
    <row r="64" spans="1:14" x14ac:dyDescent="0.25">
      <c r="A64" s="113"/>
      <c r="B64" s="56" t="s">
        <v>43</v>
      </c>
      <c r="C64" s="13">
        <v>1</v>
      </c>
      <c r="D64" s="5">
        <v>1</v>
      </c>
      <c r="E64" s="71">
        <f t="shared" si="6"/>
        <v>1</v>
      </c>
      <c r="F64" s="2">
        <f t="shared" si="7"/>
        <v>0</v>
      </c>
      <c r="G64" s="72" t="str">
        <f t="shared" si="5"/>
        <v/>
      </c>
      <c r="H64" s="115"/>
      <c r="I64" s="70"/>
      <c r="J64" s="36"/>
      <c r="K64" s="36"/>
      <c r="L64" s="36"/>
      <c r="M64" s="36"/>
      <c r="N64" s="36"/>
    </row>
    <row r="65" spans="1:14" x14ac:dyDescent="0.25">
      <c r="A65" s="113"/>
      <c r="B65" s="56" t="s">
        <v>44</v>
      </c>
      <c r="C65" s="13"/>
      <c r="D65" s="5"/>
      <c r="E65" s="71">
        <f t="shared" si="6"/>
        <v>0</v>
      </c>
      <c r="F65" s="2" t="str">
        <f t="shared" si="7"/>
        <v/>
      </c>
      <c r="G65" s="72" t="str">
        <f t="shared" si="5"/>
        <v/>
      </c>
      <c r="H65" s="115"/>
      <c r="I65" s="70"/>
      <c r="J65" s="36"/>
      <c r="K65" s="36"/>
      <c r="L65" s="36"/>
      <c r="M65" s="36"/>
      <c r="N65" s="36"/>
    </row>
    <row r="66" spans="1:14" x14ac:dyDescent="0.25">
      <c r="A66" s="113"/>
      <c r="B66" s="56" t="s">
        <v>45</v>
      </c>
      <c r="C66" s="13"/>
      <c r="D66" s="5"/>
      <c r="E66" s="71">
        <f t="shared" si="6"/>
        <v>0</v>
      </c>
      <c r="F66" s="2" t="str">
        <f t="shared" si="7"/>
        <v/>
      </c>
      <c r="G66" s="72" t="str">
        <f t="shared" si="5"/>
        <v/>
      </c>
      <c r="H66" s="115"/>
      <c r="I66" s="70"/>
      <c r="J66" s="36"/>
      <c r="K66" s="36"/>
      <c r="L66" s="36"/>
      <c r="M66" s="36"/>
      <c r="N66" s="36"/>
    </row>
    <row r="67" spans="1:14" x14ac:dyDescent="0.25">
      <c r="A67" s="113"/>
      <c r="B67" s="56" t="s">
        <v>46</v>
      </c>
      <c r="C67" s="13"/>
      <c r="D67" s="5"/>
      <c r="E67" s="71">
        <f t="shared" si="6"/>
        <v>0</v>
      </c>
      <c r="F67" s="2" t="str">
        <f t="shared" si="7"/>
        <v/>
      </c>
      <c r="G67" s="72" t="str">
        <f t="shared" si="5"/>
        <v/>
      </c>
      <c r="H67" s="115"/>
      <c r="I67" s="70"/>
      <c r="J67" s="36"/>
      <c r="K67" s="36"/>
      <c r="L67" s="36"/>
      <c r="M67" s="36"/>
      <c r="N67" s="36"/>
    </row>
    <row r="68" spans="1:14" x14ac:dyDescent="0.25">
      <c r="A68" s="113"/>
      <c r="B68" s="56" t="s">
        <v>47</v>
      </c>
      <c r="C68" s="13"/>
      <c r="D68" s="5"/>
      <c r="E68" s="71">
        <f t="shared" si="6"/>
        <v>0</v>
      </c>
      <c r="F68" s="2" t="str">
        <f t="shared" si="7"/>
        <v/>
      </c>
      <c r="G68" s="72" t="str">
        <f t="shared" si="5"/>
        <v/>
      </c>
      <c r="H68" s="115"/>
      <c r="I68" s="70"/>
      <c r="J68" s="36"/>
      <c r="K68" s="36"/>
      <c r="L68" s="36"/>
      <c r="M68" s="36"/>
      <c r="N68" s="36"/>
    </row>
    <row r="69" spans="1:14" ht="15.75" thickBot="1" x14ac:dyDescent="0.3">
      <c r="A69" s="114"/>
      <c r="B69" s="57" t="s">
        <v>48</v>
      </c>
      <c r="C69" s="14"/>
      <c r="D69" s="6"/>
      <c r="E69" s="92">
        <f t="shared" si="6"/>
        <v>0</v>
      </c>
      <c r="F69" s="34" t="str">
        <f t="shared" si="7"/>
        <v/>
      </c>
      <c r="G69" s="93" t="str">
        <f t="shared" si="5"/>
        <v/>
      </c>
      <c r="H69" s="116"/>
      <c r="I69" s="70"/>
      <c r="J69" s="36"/>
      <c r="K69" s="36"/>
      <c r="L69" s="36"/>
      <c r="M69" s="36"/>
      <c r="N69" s="36"/>
    </row>
    <row r="70" spans="1:14" x14ac:dyDescent="0.25">
      <c r="A70" s="117" t="s">
        <v>50</v>
      </c>
      <c r="B70" s="55" t="s">
        <v>10</v>
      </c>
      <c r="C70" s="12">
        <v>0.8</v>
      </c>
      <c r="D70" s="4">
        <v>0.5</v>
      </c>
      <c r="E70" s="67">
        <f t="shared" si="6"/>
        <v>0.8</v>
      </c>
      <c r="F70" s="68">
        <f t="shared" si="7"/>
        <v>0.20411998265592479</v>
      </c>
      <c r="G70" s="69" t="str">
        <f t="shared" ref="G70:G99" si="8">IF(F70="","",IF(F70&lt;-0.5,1,IF(F70&gt;0.5,1,"")))</f>
        <v/>
      </c>
      <c r="H70" s="118" t="str">
        <f>IFERROR(IF(ABS(AVERAGE(F70:F99))&gt;0.5,"FAIL","PASS"),"PENDING")</f>
        <v>PASS</v>
      </c>
      <c r="I70" s="70"/>
      <c r="J70" s="36"/>
      <c r="K70" s="36"/>
      <c r="L70" s="36"/>
      <c r="M70" s="36"/>
      <c r="N70" s="36"/>
    </row>
    <row r="71" spans="1:14" x14ac:dyDescent="0.25">
      <c r="A71" s="113"/>
      <c r="B71" s="56" t="s">
        <v>12</v>
      </c>
      <c r="C71" s="13">
        <v>0.8</v>
      </c>
      <c r="D71" s="5">
        <v>1</v>
      </c>
      <c r="E71" s="71">
        <f>C71</f>
        <v>0.8</v>
      </c>
      <c r="F71" s="2">
        <f>IFERROR((LOG(C71)-LOG(D71)),"")</f>
        <v>-9.6910013008056392E-2</v>
      </c>
      <c r="G71" s="72" t="str">
        <f t="shared" si="8"/>
        <v/>
      </c>
      <c r="H71" s="115"/>
      <c r="I71" s="70"/>
      <c r="J71" s="36"/>
      <c r="K71" s="36"/>
      <c r="L71" s="36"/>
      <c r="M71" s="36"/>
      <c r="N71" s="36"/>
    </row>
    <row r="72" spans="1:14" x14ac:dyDescent="0.25">
      <c r="A72" s="113"/>
      <c r="B72" s="56" t="s">
        <v>13</v>
      </c>
      <c r="C72" s="13">
        <v>0.8</v>
      </c>
      <c r="D72" s="5">
        <v>0.9</v>
      </c>
      <c r="E72" s="71">
        <f t="shared" ref="E72:E100" si="9">C72</f>
        <v>0.8</v>
      </c>
      <c r="F72" s="2">
        <f t="shared" ref="F72:F100" si="10">IFERROR((LOG(C72)-LOG(D72)),"")</f>
        <v>-5.1152522447381277E-2</v>
      </c>
      <c r="G72" s="72" t="str">
        <f t="shared" si="8"/>
        <v/>
      </c>
      <c r="H72" s="115"/>
      <c r="I72" s="70"/>
      <c r="J72" s="36"/>
      <c r="K72" s="36"/>
      <c r="L72" s="36"/>
      <c r="M72" s="36"/>
      <c r="N72" s="36"/>
    </row>
    <row r="73" spans="1:14" x14ac:dyDescent="0.25">
      <c r="A73" s="113"/>
      <c r="B73" s="56" t="s">
        <v>14</v>
      </c>
      <c r="C73" s="13">
        <v>0.3</v>
      </c>
      <c r="D73" s="5">
        <v>0.3</v>
      </c>
      <c r="E73" s="71">
        <f t="shared" si="9"/>
        <v>0.3</v>
      </c>
      <c r="F73" s="2">
        <f t="shared" si="10"/>
        <v>0</v>
      </c>
      <c r="G73" s="72" t="str">
        <f t="shared" si="8"/>
        <v/>
      </c>
      <c r="H73" s="115"/>
      <c r="I73" s="70"/>
      <c r="J73" s="36"/>
      <c r="K73" s="36"/>
      <c r="L73" s="36"/>
      <c r="M73" s="36"/>
      <c r="N73" s="36"/>
    </row>
    <row r="74" spans="1:14" x14ac:dyDescent="0.25">
      <c r="A74" s="113"/>
      <c r="B74" s="56" t="s">
        <v>15</v>
      </c>
      <c r="C74" s="13">
        <v>1</v>
      </c>
      <c r="D74" s="5">
        <v>1</v>
      </c>
      <c r="E74" s="71">
        <f t="shared" si="9"/>
        <v>1</v>
      </c>
      <c r="F74" s="2">
        <f t="shared" si="10"/>
        <v>0</v>
      </c>
      <c r="G74" s="72" t="str">
        <f t="shared" si="8"/>
        <v/>
      </c>
      <c r="H74" s="115"/>
      <c r="I74" s="70"/>
      <c r="J74" s="36"/>
      <c r="K74" s="36"/>
      <c r="L74" s="36"/>
      <c r="M74" s="36"/>
      <c r="N74" s="36"/>
    </row>
    <row r="75" spans="1:14" x14ac:dyDescent="0.25">
      <c r="A75" s="113"/>
      <c r="B75" s="56" t="s">
        <v>16</v>
      </c>
      <c r="C75" s="13"/>
      <c r="D75" s="5"/>
      <c r="E75" s="71">
        <f t="shared" si="9"/>
        <v>0</v>
      </c>
      <c r="F75" s="2" t="str">
        <f t="shared" si="10"/>
        <v/>
      </c>
      <c r="G75" s="72" t="str">
        <f t="shared" si="8"/>
        <v/>
      </c>
      <c r="H75" s="115"/>
      <c r="I75" s="70"/>
      <c r="J75" s="36"/>
      <c r="K75" s="36"/>
      <c r="L75" s="36"/>
      <c r="M75" s="36"/>
      <c r="N75" s="36"/>
    </row>
    <row r="76" spans="1:14" x14ac:dyDescent="0.25">
      <c r="A76" s="113"/>
      <c r="B76" s="56" t="s">
        <v>17</v>
      </c>
      <c r="C76" s="13"/>
      <c r="D76" s="5"/>
      <c r="E76" s="71">
        <f t="shared" si="9"/>
        <v>0</v>
      </c>
      <c r="F76" s="2" t="str">
        <f t="shared" si="10"/>
        <v/>
      </c>
      <c r="G76" s="72" t="str">
        <f t="shared" si="8"/>
        <v/>
      </c>
      <c r="H76" s="115"/>
      <c r="I76" s="70"/>
      <c r="J76" s="36"/>
      <c r="K76" s="36"/>
      <c r="L76" s="36"/>
      <c r="M76" s="36"/>
      <c r="N76" s="36"/>
    </row>
    <row r="77" spans="1:14" x14ac:dyDescent="0.25">
      <c r="A77" s="113"/>
      <c r="B77" s="56" t="s">
        <v>20</v>
      </c>
      <c r="C77" s="13"/>
      <c r="D77" s="5"/>
      <c r="E77" s="71">
        <f t="shared" si="9"/>
        <v>0</v>
      </c>
      <c r="F77" s="2" t="str">
        <f t="shared" si="10"/>
        <v/>
      </c>
      <c r="G77" s="72" t="str">
        <f t="shared" si="8"/>
        <v/>
      </c>
      <c r="H77" s="115"/>
      <c r="I77" s="70"/>
      <c r="J77" s="36"/>
      <c r="K77" s="36"/>
      <c r="L77" s="36"/>
      <c r="M77" s="36"/>
      <c r="N77" s="36"/>
    </row>
    <row r="78" spans="1:14" x14ac:dyDescent="0.25">
      <c r="A78" s="113"/>
      <c r="B78" s="56" t="s">
        <v>21</v>
      </c>
      <c r="C78" s="13"/>
      <c r="D78" s="5"/>
      <c r="E78" s="71">
        <f t="shared" si="9"/>
        <v>0</v>
      </c>
      <c r="F78" s="2" t="str">
        <f t="shared" si="10"/>
        <v/>
      </c>
      <c r="G78" s="72" t="str">
        <f t="shared" si="8"/>
        <v/>
      </c>
      <c r="H78" s="115"/>
      <c r="I78" s="70"/>
      <c r="J78" s="36"/>
      <c r="K78" s="36"/>
      <c r="L78" s="36"/>
      <c r="M78" s="36"/>
      <c r="N78" s="36"/>
    </row>
    <row r="79" spans="1:14" x14ac:dyDescent="0.25">
      <c r="A79" s="113"/>
      <c r="B79" s="56" t="s">
        <v>23</v>
      </c>
      <c r="C79" s="13"/>
      <c r="D79" s="5"/>
      <c r="E79" s="71">
        <f t="shared" si="9"/>
        <v>0</v>
      </c>
      <c r="F79" s="2" t="str">
        <f t="shared" si="10"/>
        <v/>
      </c>
      <c r="G79" s="72" t="str">
        <f t="shared" si="8"/>
        <v/>
      </c>
      <c r="H79" s="115"/>
      <c r="I79" s="70"/>
      <c r="J79" s="36"/>
      <c r="K79" s="36"/>
      <c r="L79" s="36"/>
      <c r="M79" s="36"/>
      <c r="N79" s="36"/>
    </row>
    <row r="80" spans="1:14" x14ac:dyDescent="0.25">
      <c r="A80" s="113"/>
      <c r="B80" s="56" t="s">
        <v>24</v>
      </c>
      <c r="C80" s="13">
        <v>0.8</v>
      </c>
      <c r="D80" s="5">
        <v>0.5</v>
      </c>
      <c r="E80" s="71">
        <f t="shared" si="9"/>
        <v>0.8</v>
      </c>
      <c r="F80" s="2">
        <f t="shared" si="10"/>
        <v>0.20411998265592479</v>
      </c>
      <c r="G80" s="72" t="str">
        <f t="shared" si="8"/>
        <v/>
      </c>
      <c r="H80" s="115"/>
      <c r="I80" s="70"/>
      <c r="J80" s="36"/>
      <c r="K80" s="36"/>
      <c r="L80" s="36"/>
      <c r="M80" s="36"/>
      <c r="N80" s="36"/>
    </row>
    <row r="81" spans="1:14" x14ac:dyDescent="0.25">
      <c r="A81" s="113"/>
      <c r="B81" s="56" t="s">
        <v>25</v>
      </c>
      <c r="C81" s="13">
        <v>0.8</v>
      </c>
      <c r="D81" s="5">
        <v>1</v>
      </c>
      <c r="E81" s="71">
        <f t="shared" si="9"/>
        <v>0.8</v>
      </c>
      <c r="F81" s="2">
        <f t="shared" si="10"/>
        <v>-9.6910013008056392E-2</v>
      </c>
      <c r="G81" s="72" t="str">
        <f t="shared" si="8"/>
        <v/>
      </c>
      <c r="H81" s="115"/>
      <c r="I81" s="70"/>
      <c r="J81" s="36"/>
      <c r="K81" s="36"/>
      <c r="L81" s="36"/>
      <c r="M81" s="36"/>
      <c r="N81" s="36"/>
    </row>
    <row r="82" spans="1:14" x14ac:dyDescent="0.25">
      <c r="A82" s="113"/>
      <c r="B82" s="56" t="s">
        <v>27</v>
      </c>
      <c r="C82" s="13">
        <v>0.8</v>
      </c>
      <c r="D82" s="5">
        <v>0.9</v>
      </c>
      <c r="E82" s="71">
        <f t="shared" si="9"/>
        <v>0.8</v>
      </c>
      <c r="F82" s="2">
        <f t="shared" si="10"/>
        <v>-5.1152522447381277E-2</v>
      </c>
      <c r="G82" s="72" t="str">
        <f t="shared" si="8"/>
        <v/>
      </c>
      <c r="H82" s="115"/>
      <c r="I82" s="70"/>
      <c r="J82" s="36"/>
      <c r="K82" s="36"/>
      <c r="L82" s="36"/>
      <c r="M82" s="36"/>
      <c r="N82" s="36"/>
    </row>
    <row r="83" spans="1:14" x14ac:dyDescent="0.25">
      <c r="A83" s="113"/>
      <c r="B83" s="56" t="s">
        <v>29</v>
      </c>
      <c r="C83" s="13">
        <v>0.3</v>
      </c>
      <c r="D83" s="5">
        <v>0.3</v>
      </c>
      <c r="E83" s="71">
        <f t="shared" si="9"/>
        <v>0.3</v>
      </c>
      <c r="F83" s="2">
        <f t="shared" si="10"/>
        <v>0</v>
      </c>
      <c r="G83" s="72" t="str">
        <f t="shared" si="8"/>
        <v/>
      </c>
      <c r="H83" s="115"/>
      <c r="I83" s="70"/>
      <c r="J83" s="36"/>
      <c r="K83" s="36"/>
      <c r="L83" s="36"/>
      <c r="M83" s="36"/>
      <c r="N83" s="36"/>
    </row>
    <row r="84" spans="1:14" x14ac:dyDescent="0.25">
      <c r="A84" s="113"/>
      <c r="B84" s="56" t="s">
        <v>31</v>
      </c>
      <c r="C84" s="13">
        <v>1</v>
      </c>
      <c r="D84" s="5">
        <v>1</v>
      </c>
      <c r="E84" s="71">
        <f t="shared" si="9"/>
        <v>1</v>
      </c>
      <c r="F84" s="2">
        <f t="shared" si="10"/>
        <v>0</v>
      </c>
      <c r="G84" s="72" t="str">
        <f t="shared" si="8"/>
        <v/>
      </c>
      <c r="H84" s="115"/>
      <c r="I84" s="70"/>
      <c r="J84" s="36"/>
      <c r="K84" s="36"/>
      <c r="L84" s="36"/>
      <c r="M84" s="36"/>
      <c r="N84" s="36"/>
    </row>
    <row r="85" spans="1:14" x14ac:dyDescent="0.25">
      <c r="A85" s="113"/>
      <c r="B85" s="56" t="s">
        <v>33</v>
      </c>
      <c r="C85" s="13"/>
      <c r="D85" s="5"/>
      <c r="E85" s="71">
        <f t="shared" si="9"/>
        <v>0</v>
      </c>
      <c r="F85" s="2" t="str">
        <f t="shared" si="10"/>
        <v/>
      </c>
      <c r="G85" s="72" t="str">
        <f t="shared" si="8"/>
        <v/>
      </c>
      <c r="H85" s="115"/>
      <c r="I85" s="70"/>
      <c r="J85" s="36"/>
      <c r="K85" s="36"/>
      <c r="L85" s="36"/>
      <c r="M85" s="36"/>
      <c r="N85" s="36"/>
    </row>
    <row r="86" spans="1:14" x14ac:dyDescent="0.25">
      <c r="A86" s="113"/>
      <c r="B86" s="56" t="s">
        <v>35</v>
      </c>
      <c r="C86" s="13"/>
      <c r="D86" s="5"/>
      <c r="E86" s="71">
        <f t="shared" si="9"/>
        <v>0</v>
      </c>
      <c r="F86" s="2" t="str">
        <f t="shared" si="10"/>
        <v/>
      </c>
      <c r="G86" s="72" t="str">
        <f t="shared" si="8"/>
        <v/>
      </c>
      <c r="H86" s="115"/>
      <c r="I86" s="70"/>
      <c r="J86" s="36"/>
      <c r="K86" s="36"/>
      <c r="L86" s="36"/>
      <c r="M86" s="36"/>
      <c r="N86" s="36"/>
    </row>
    <row r="87" spans="1:14" x14ac:dyDescent="0.25">
      <c r="A87" s="113"/>
      <c r="B87" s="56" t="s">
        <v>36</v>
      </c>
      <c r="C87" s="13"/>
      <c r="D87" s="5"/>
      <c r="E87" s="71">
        <f t="shared" si="9"/>
        <v>0</v>
      </c>
      <c r="F87" s="2" t="str">
        <f t="shared" si="10"/>
        <v/>
      </c>
      <c r="G87" s="72" t="str">
        <f t="shared" si="8"/>
        <v/>
      </c>
      <c r="H87" s="115"/>
      <c r="I87" s="70"/>
      <c r="J87" s="36"/>
      <c r="K87" s="36"/>
      <c r="L87" s="36"/>
      <c r="M87" s="36"/>
      <c r="N87" s="36"/>
    </row>
    <row r="88" spans="1:14" x14ac:dyDescent="0.25">
      <c r="A88" s="113"/>
      <c r="B88" s="56" t="s">
        <v>37</v>
      </c>
      <c r="C88" s="13"/>
      <c r="D88" s="5"/>
      <c r="E88" s="71">
        <f t="shared" si="9"/>
        <v>0</v>
      </c>
      <c r="F88" s="2" t="str">
        <f t="shared" si="10"/>
        <v/>
      </c>
      <c r="G88" s="72" t="str">
        <f t="shared" si="8"/>
        <v/>
      </c>
      <c r="H88" s="115"/>
      <c r="I88" s="70"/>
      <c r="J88" s="36"/>
      <c r="K88" s="36"/>
      <c r="L88" s="36"/>
      <c r="M88" s="36"/>
      <c r="N88" s="36"/>
    </row>
    <row r="89" spans="1:14" x14ac:dyDescent="0.25">
      <c r="A89" s="113"/>
      <c r="B89" s="56" t="s">
        <v>38</v>
      </c>
      <c r="C89" s="13"/>
      <c r="D89" s="5"/>
      <c r="E89" s="71">
        <f t="shared" si="9"/>
        <v>0</v>
      </c>
      <c r="F89" s="2" t="str">
        <f t="shared" si="10"/>
        <v/>
      </c>
      <c r="G89" s="72" t="str">
        <f t="shared" si="8"/>
        <v/>
      </c>
      <c r="H89" s="115"/>
      <c r="I89" s="70"/>
      <c r="J89" s="36"/>
      <c r="K89" s="36"/>
      <c r="L89" s="36"/>
      <c r="M89" s="36"/>
      <c r="N89" s="36"/>
    </row>
    <row r="90" spans="1:14" x14ac:dyDescent="0.25">
      <c r="A90" s="113"/>
      <c r="B90" s="56" t="s">
        <v>39</v>
      </c>
      <c r="C90" s="16">
        <v>0.8</v>
      </c>
      <c r="D90" s="15">
        <v>0.5</v>
      </c>
      <c r="E90" s="71">
        <f t="shared" si="9"/>
        <v>0.8</v>
      </c>
      <c r="F90" s="2">
        <f t="shared" si="10"/>
        <v>0.20411998265592479</v>
      </c>
      <c r="G90" s="72" t="str">
        <f t="shared" si="8"/>
        <v/>
      </c>
      <c r="H90" s="115"/>
      <c r="I90" s="70"/>
      <c r="J90" s="36"/>
      <c r="K90" s="36"/>
      <c r="L90" s="36"/>
      <c r="M90" s="36"/>
      <c r="N90" s="36"/>
    </row>
    <row r="91" spans="1:14" x14ac:dyDescent="0.25">
      <c r="A91" s="113"/>
      <c r="B91" s="56" t="s">
        <v>40</v>
      </c>
      <c r="C91" s="13">
        <v>0.8</v>
      </c>
      <c r="D91" s="5">
        <v>1</v>
      </c>
      <c r="E91" s="71">
        <f t="shared" si="9"/>
        <v>0.8</v>
      </c>
      <c r="F91" s="2">
        <f t="shared" si="10"/>
        <v>-9.6910013008056392E-2</v>
      </c>
      <c r="G91" s="72" t="str">
        <f t="shared" si="8"/>
        <v/>
      </c>
      <c r="H91" s="115"/>
      <c r="I91" s="70"/>
      <c r="J91" s="36"/>
      <c r="K91" s="36"/>
      <c r="L91" s="36"/>
      <c r="M91" s="36"/>
      <c r="N91" s="36"/>
    </row>
    <row r="92" spans="1:14" x14ac:dyDescent="0.25">
      <c r="A92" s="113"/>
      <c r="B92" s="56" t="s">
        <v>41</v>
      </c>
      <c r="C92" s="13">
        <v>0.8</v>
      </c>
      <c r="D92" s="5">
        <v>0.9</v>
      </c>
      <c r="E92" s="71">
        <f t="shared" si="9"/>
        <v>0.8</v>
      </c>
      <c r="F92" s="2">
        <f t="shared" si="10"/>
        <v>-5.1152522447381277E-2</v>
      </c>
      <c r="G92" s="72" t="str">
        <f t="shared" si="8"/>
        <v/>
      </c>
      <c r="H92" s="115"/>
      <c r="I92" s="70"/>
      <c r="J92" s="36"/>
      <c r="K92" s="36"/>
      <c r="L92" s="36"/>
      <c r="M92" s="36"/>
      <c r="N92" s="36"/>
    </row>
    <row r="93" spans="1:14" x14ac:dyDescent="0.25">
      <c r="A93" s="113"/>
      <c r="B93" s="56" t="s">
        <v>42</v>
      </c>
      <c r="C93" s="13">
        <v>0.3</v>
      </c>
      <c r="D93" s="5">
        <v>0.3</v>
      </c>
      <c r="E93" s="71">
        <f t="shared" si="9"/>
        <v>0.3</v>
      </c>
      <c r="F93" s="2">
        <f t="shared" si="10"/>
        <v>0</v>
      </c>
      <c r="G93" s="72" t="str">
        <f t="shared" si="8"/>
        <v/>
      </c>
      <c r="H93" s="115"/>
      <c r="I93" s="70"/>
      <c r="J93" s="36"/>
      <c r="K93" s="36"/>
      <c r="L93" s="36"/>
      <c r="M93" s="36"/>
      <c r="N93" s="36"/>
    </row>
    <row r="94" spans="1:14" x14ac:dyDescent="0.25">
      <c r="A94" s="113"/>
      <c r="B94" s="56" t="s">
        <v>43</v>
      </c>
      <c r="C94" s="13">
        <v>1</v>
      </c>
      <c r="D94" s="5">
        <v>1</v>
      </c>
      <c r="E94" s="71">
        <f t="shared" si="9"/>
        <v>1</v>
      </c>
      <c r="F94" s="2">
        <f t="shared" si="10"/>
        <v>0</v>
      </c>
      <c r="G94" s="72" t="str">
        <f t="shared" si="8"/>
        <v/>
      </c>
      <c r="H94" s="115"/>
      <c r="I94" s="70"/>
      <c r="J94" s="36"/>
      <c r="K94" s="36"/>
      <c r="L94" s="36"/>
      <c r="M94" s="36"/>
      <c r="N94" s="36"/>
    </row>
    <row r="95" spans="1:14" x14ac:dyDescent="0.25">
      <c r="A95" s="113"/>
      <c r="B95" s="56" t="s">
        <v>44</v>
      </c>
      <c r="C95" s="13"/>
      <c r="D95" s="5"/>
      <c r="E95" s="71">
        <f t="shared" si="9"/>
        <v>0</v>
      </c>
      <c r="F95" s="2" t="str">
        <f t="shared" si="10"/>
        <v/>
      </c>
      <c r="G95" s="72" t="str">
        <f t="shared" si="8"/>
        <v/>
      </c>
      <c r="H95" s="115"/>
      <c r="I95" s="70"/>
      <c r="J95" s="36"/>
      <c r="K95" s="36"/>
      <c r="L95" s="36"/>
      <c r="M95" s="36"/>
      <c r="N95" s="36"/>
    </row>
    <row r="96" spans="1:14" x14ac:dyDescent="0.25">
      <c r="A96" s="113"/>
      <c r="B96" s="56" t="s">
        <v>45</v>
      </c>
      <c r="C96" s="13"/>
      <c r="D96" s="5"/>
      <c r="E96" s="71">
        <f t="shared" si="9"/>
        <v>0</v>
      </c>
      <c r="F96" s="2" t="str">
        <f t="shared" si="10"/>
        <v/>
      </c>
      <c r="G96" s="72" t="str">
        <f t="shared" si="8"/>
        <v/>
      </c>
      <c r="H96" s="115"/>
      <c r="I96" s="70"/>
      <c r="J96" s="36"/>
      <c r="K96" s="36"/>
      <c r="L96" s="36"/>
      <c r="M96" s="36"/>
      <c r="N96" s="36"/>
    </row>
    <row r="97" spans="1:14" x14ac:dyDescent="0.25">
      <c r="A97" s="113"/>
      <c r="B97" s="56" t="s">
        <v>46</v>
      </c>
      <c r="C97" s="13"/>
      <c r="D97" s="5"/>
      <c r="E97" s="71">
        <f t="shared" si="9"/>
        <v>0</v>
      </c>
      <c r="F97" s="2" t="str">
        <f t="shared" si="10"/>
        <v/>
      </c>
      <c r="G97" s="72" t="str">
        <f t="shared" si="8"/>
        <v/>
      </c>
      <c r="H97" s="115"/>
      <c r="I97" s="70"/>
      <c r="J97" s="36"/>
      <c r="K97" s="36"/>
      <c r="L97" s="36"/>
      <c r="M97" s="36"/>
      <c r="N97" s="36"/>
    </row>
    <row r="98" spans="1:14" x14ac:dyDescent="0.25">
      <c r="A98" s="113"/>
      <c r="B98" s="56" t="s">
        <v>47</v>
      </c>
      <c r="C98" s="13"/>
      <c r="D98" s="5"/>
      <c r="E98" s="71">
        <f t="shared" si="9"/>
        <v>0</v>
      </c>
      <c r="F98" s="2" t="str">
        <f t="shared" si="10"/>
        <v/>
      </c>
      <c r="G98" s="72" t="str">
        <f t="shared" si="8"/>
        <v/>
      </c>
      <c r="H98" s="115"/>
      <c r="I98" s="70"/>
      <c r="J98" s="36"/>
      <c r="K98" s="36"/>
      <c r="L98" s="36"/>
      <c r="M98" s="36"/>
      <c r="N98" s="36"/>
    </row>
    <row r="99" spans="1:14" ht="15.75" thickBot="1" x14ac:dyDescent="0.3">
      <c r="A99" s="114"/>
      <c r="B99" s="57" t="s">
        <v>48</v>
      </c>
      <c r="C99" s="14"/>
      <c r="D99" s="6"/>
      <c r="E99" s="92">
        <f t="shared" si="9"/>
        <v>0</v>
      </c>
      <c r="F99" s="34" t="str">
        <f t="shared" si="10"/>
        <v/>
      </c>
      <c r="G99" s="93" t="str">
        <f t="shared" si="8"/>
        <v/>
      </c>
      <c r="H99" s="116"/>
      <c r="I99" s="70"/>
      <c r="J99" s="36"/>
      <c r="K99" s="36"/>
      <c r="L99" s="36"/>
      <c r="M99" s="36"/>
      <c r="N99" s="36"/>
    </row>
    <row r="100" spans="1:14" x14ac:dyDescent="0.25">
      <c r="A100" s="117" t="s">
        <v>51</v>
      </c>
      <c r="B100" s="55" t="s">
        <v>10</v>
      </c>
      <c r="C100" s="12">
        <v>0.8</v>
      </c>
      <c r="D100" s="4">
        <v>0.5</v>
      </c>
      <c r="E100" s="67">
        <f t="shared" si="9"/>
        <v>0.8</v>
      </c>
      <c r="F100" s="68">
        <f t="shared" si="10"/>
        <v>0.20411998265592479</v>
      </c>
      <c r="G100" s="69" t="str">
        <f t="shared" ref="G100:G129" si="11">IF(F100="","",IF(F100&lt;-0.5,1,IF(F100&gt;0.5,1,"")))</f>
        <v/>
      </c>
      <c r="H100" s="118" t="str">
        <f>IFERROR(IF(ABS(AVERAGE(F100:F129))&gt;0.5,"FAIL","PASS"),"PENDING")</f>
        <v>PASS</v>
      </c>
      <c r="I100" s="70"/>
      <c r="J100" s="36"/>
      <c r="K100" s="36"/>
      <c r="L100" s="36"/>
      <c r="M100" s="36"/>
      <c r="N100" s="36"/>
    </row>
    <row r="101" spans="1:14" x14ac:dyDescent="0.25">
      <c r="A101" s="113"/>
      <c r="B101" s="56" t="s">
        <v>12</v>
      </c>
      <c r="C101" s="13">
        <v>0.8</v>
      </c>
      <c r="D101" s="5">
        <v>1</v>
      </c>
      <c r="E101" s="71">
        <f>C101</f>
        <v>0.8</v>
      </c>
      <c r="F101" s="2">
        <f>IFERROR((LOG(C101)-LOG(D101)),"")</f>
        <v>-9.6910013008056392E-2</v>
      </c>
      <c r="G101" s="72" t="str">
        <f t="shared" si="11"/>
        <v/>
      </c>
      <c r="H101" s="115"/>
      <c r="I101" s="70"/>
      <c r="J101" s="36"/>
      <c r="K101" s="36"/>
      <c r="L101" s="36"/>
      <c r="M101" s="36"/>
      <c r="N101" s="36"/>
    </row>
    <row r="102" spans="1:14" x14ac:dyDescent="0.25">
      <c r="A102" s="113"/>
      <c r="B102" s="56" t="s">
        <v>13</v>
      </c>
      <c r="C102" s="13">
        <v>0.8</v>
      </c>
      <c r="D102" s="5">
        <v>0.9</v>
      </c>
      <c r="E102" s="71">
        <f t="shared" ref="E102:E130" si="12">C102</f>
        <v>0.8</v>
      </c>
      <c r="F102" s="2">
        <f t="shared" ref="F102:F130" si="13">IFERROR((LOG(C102)-LOG(D102)),"")</f>
        <v>-5.1152522447381277E-2</v>
      </c>
      <c r="G102" s="72" t="str">
        <f t="shared" si="11"/>
        <v/>
      </c>
      <c r="H102" s="115"/>
      <c r="I102" s="70"/>
      <c r="J102" s="36"/>
      <c r="K102" s="36"/>
      <c r="L102" s="36"/>
      <c r="M102" s="36"/>
      <c r="N102" s="36"/>
    </row>
    <row r="103" spans="1:14" x14ac:dyDescent="0.25">
      <c r="A103" s="113"/>
      <c r="B103" s="56" t="s">
        <v>14</v>
      </c>
      <c r="C103" s="13">
        <v>0.3</v>
      </c>
      <c r="D103" s="5">
        <v>0.3</v>
      </c>
      <c r="E103" s="71">
        <f t="shared" si="12"/>
        <v>0.3</v>
      </c>
      <c r="F103" s="2">
        <f t="shared" si="13"/>
        <v>0</v>
      </c>
      <c r="G103" s="72" t="str">
        <f t="shared" si="11"/>
        <v/>
      </c>
      <c r="H103" s="115"/>
      <c r="I103" s="70"/>
      <c r="J103" s="36"/>
      <c r="K103" s="36"/>
      <c r="L103" s="36"/>
      <c r="M103" s="36"/>
      <c r="N103" s="36"/>
    </row>
    <row r="104" spans="1:14" x14ac:dyDescent="0.25">
      <c r="A104" s="113"/>
      <c r="B104" s="56" t="s">
        <v>15</v>
      </c>
      <c r="C104" s="13">
        <v>1</v>
      </c>
      <c r="D104" s="5">
        <v>1</v>
      </c>
      <c r="E104" s="71">
        <f t="shared" si="12"/>
        <v>1</v>
      </c>
      <c r="F104" s="2">
        <f t="shared" si="13"/>
        <v>0</v>
      </c>
      <c r="G104" s="72" t="str">
        <f t="shared" si="11"/>
        <v/>
      </c>
      <c r="H104" s="115"/>
      <c r="I104" s="70"/>
      <c r="J104" s="36"/>
      <c r="K104" s="36"/>
      <c r="L104" s="36"/>
      <c r="M104" s="36"/>
      <c r="N104" s="36"/>
    </row>
    <row r="105" spans="1:14" x14ac:dyDescent="0.25">
      <c r="A105" s="113"/>
      <c r="B105" s="56" t="s">
        <v>16</v>
      </c>
      <c r="C105" s="13"/>
      <c r="D105" s="5"/>
      <c r="E105" s="71">
        <f t="shared" si="12"/>
        <v>0</v>
      </c>
      <c r="F105" s="2" t="str">
        <f t="shared" si="13"/>
        <v/>
      </c>
      <c r="G105" s="72" t="str">
        <f t="shared" si="11"/>
        <v/>
      </c>
      <c r="H105" s="115"/>
      <c r="I105" s="70"/>
      <c r="J105" s="36"/>
      <c r="K105" s="36"/>
      <c r="L105" s="36"/>
      <c r="M105" s="36"/>
      <c r="N105" s="36"/>
    </row>
    <row r="106" spans="1:14" x14ac:dyDescent="0.25">
      <c r="A106" s="113"/>
      <c r="B106" s="56" t="s">
        <v>17</v>
      </c>
      <c r="C106" s="13"/>
      <c r="D106" s="5"/>
      <c r="E106" s="71">
        <f t="shared" si="12"/>
        <v>0</v>
      </c>
      <c r="F106" s="2" t="str">
        <f t="shared" si="13"/>
        <v/>
      </c>
      <c r="G106" s="72" t="str">
        <f t="shared" si="11"/>
        <v/>
      </c>
      <c r="H106" s="115"/>
      <c r="I106" s="70"/>
      <c r="J106" s="36"/>
      <c r="K106" s="36"/>
      <c r="L106" s="36"/>
      <c r="M106" s="36"/>
      <c r="N106" s="36"/>
    </row>
    <row r="107" spans="1:14" x14ac:dyDescent="0.25">
      <c r="A107" s="113"/>
      <c r="B107" s="56" t="s">
        <v>20</v>
      </c>
      <c r="C107" s="13"/>
      <c r="D107" s="5"/>
      <c r="E107" s="71">
        <f t="shared" si="12"/>
        <v>0</v>
      </c>
      <c r="F107" s="2" t="str">
        <f t="shared" si="13"/>
        <v/>
      </c>
      <c r="G107" s="72" t="str">
        <f t="shared" si="11"/>
        <v/>
      </c>
      <c r="H107" s="115"/>
      <c r="I107" s="70"/>
      <c r="J107" s="36"/>
      <c r="K107" s="36"/>
      <c r="L107" s="36"/>
      <c r="M107" s="36"/>
      <c r="N107" s="36"/>
    </row>
    <row r="108" spans="1:14" x14ac:dyDescent="0.25">
      <c r="A108" s="113"/>
      <c r="B108" s="56" t="s">
        <v>21</v>
      </c>
      <c r="C108" s="13"/>
      <c r="D108" s="5"/>
      <c r="E108" s="71">
        <f t="shared" si="12"/>
        <v>0</v>
      </c>
      <c r="F108" s="2" t="str">
        <f t="shared" si="13"/>
        <v/>
      </c>
      <c r="G108" s="72" t="str">
        <f t="shared" si="11"/>
        <v/>
      </c>
      <c r="H108" s="115"/>
      <c r="I108" s="70"/>
      <c r="J108" s="36"/>
      <c r="K108" s="36"/>
      <c r="L108" s="36"/>
      <c r="M108" s="36"/>
      <c r="N108" s="36"/>
    </row>
    <row r="109" spans="1:14" x14ac:dyDescent="0.25">
      <c r="A109" s="113"/>
      <c r="B109" s="56" t="s">
        <v>23</v>
      </c>
      <c r="C109" s="13"/>
      <c r="D109" s="5"/>
      <c r="E109" s="71">
        <f t="shared" si="12"/>
        <v>0</v>
      </c>
      <c r="F109" s="2" t="str">
        <f t="shared" si="13"/>
        <v/>
      </c>
      <c r="G109" s="72" t="str">
        <f t="shared" si="11"/>
        <v/>
      </c>
      <c r="H109" s="115"/>
      <c r="I109" s="70"/>
      <c r="J109" s="36"/>
      <c r="K109" s="36"/>
      <c r="L109" s="36"/>
      <c r="M109" s="36"/>
      <c r="N109" s="36"/>
    </row>
    <row r="110" spans="1:14" x14ac:dyDescent="0.25">
      <c r="A110" s="113"/>
      <c r="B110" s="56" t="s">
        <v>24</v>
      </c>
      <c r="C110" s="13">
        <v>0.8</v>
      </c>
      <c r="D110" s="5">
        <v>0.5</v>
      </c>
      <c r="E110" s="71">
        <f t="shared" si="12"/>
        <v>0.8</v>
      </c>
      <c r="F110" s="2">
        <f t="shared" si="13"/>
        <v>0.20411998265592479</v>
      </c>
      <c r="G110" s="72" t="str">
        <f t="shared" si="11"/>
        <v/>
      </c>
      <c r="H110" s="115"/>
      <c r="I110" s="36"/>
      <c r="J110" s="36"/>
      <c r="K110" s="36"/>
      <c r="L110" s="36"/>
      <c r="M110" s="36"/>
      <c r="N110" s="36"/>
    </row>
    <row r="111" spans="1:14" x14ac:dyDescent="0.25">
      <c r="A111" s="113"/>
      <c r="B111" s="56" t="s">
        <v>25</v>
      </c>
      <c r="C111" s="13">
        <v>0.8</v>
      </c>
      <c r="D111" s="5">
        <v>1</v>
      </c>
      <c r="E111" s="71">
        <f t="shared" si="12"/>
        <v>0.8</v>
      </c>
      <c r="F111" s="2">
        <f t="shared" si="13"/>
        <v>-9.6910013008056392E-2</v>
      </c>
      <c r="G111" s="72" t="str">
        <f t="shared" si="11"/>
        <v/>
      </c>
      <c r="H111" s="115"/>
      <c r="I111" s="36"/>
      <c r="J111" s="36"/>
      <c r="K111" s="36"/>
      <c r="L111" s="36"/>
      <c r="M111" s="36"/>
      <c r="N111" s="36"/>
    </row>
    <row r="112" spans="1:14" x14ac:dyDescent="0.25">
      <c r="A112" s="113"/>
      <c r="B112" s="56" t="s">
        <v>27</v>
      </c>
      <c r="C112" s="13">
        <v>0.8</v>
      </c>
      <c r="D112" s="5">
        <v>0.9</v>
      </c>
      <c r="E112" s="71">
        <f t="shared" si="12"/>
        <v>0.8</v>
      </c>
      <c r="F112" s="2">
        <f t="shared" si="13"/>
        <v>-5.1152522447381277E-2</v>
      </c>
      <c r="G112" s="72" t="str">
        <f t="shared" si="11"/>
        <v/>
      </c>
      <c r="H112" s="115"/>
      <c r="I112" s="36"/>
      <c r="J112" s="36"/>
      <c r="K112" s="36"/>
      <c r="L112" s="36"/>
      <c r="M112" s="36"/>
      <c r="N112" s="36"/>
    </row>
    <row r="113" spans="1:14" x14ac:dyDescent="0.25">
      <c r="A113" s="113"/>
      <c r="B113" s="56" t="s">
        <v>29</v>
      </c>
      <c r="C113" s="13">
        <v>0.3</v>
      </c>
      <c r="D113" s="5">
        <v>0.3</v>
      </c>
      <c r="E113" s="71">
        <f t="shared" si="12"/>
        <v>0.3</v>
      </c>
      <c r="F113" s="2">
        <f t="shared" si="13"/>
        <v>0</v>
      </c>
      <c r="G113" s="72" t="str">
        <f t="shared" si="11"/>
        <v/>
      </c>
      <c r="H113" s="115"/>
      <c r="I113" s="36"/>
      <c r="J113" s="36"/>
      <c r="K113" s="36"/>
      <c r="L113" s="36"/>
      <c r="M113" s="36"/>
      <c r="N113" s="36"/>
    </row>
    <row r="114" spans="1:14" x14ac:dyDescent="0.25">
      <c r="A114" s="113"/>
      <c r="B114" s="56" t="s">
        <v>31</v>
      </c>
      <c r="C114" s="13">
        <v>1</v>
      </c>
      <c r="D114" s="5">
        <v>1</v>
      </c>
      <c r="E114" s="71">
        <f t="shared" si="12"/>
        <v>1</v>
      </c>
      <c r="F114" s="2">
        <f t="shared" si="13"/>
        <v>0</v>
      </c>
      <c r="G114" s="72" t="str">
        <f t="shared" si="11"/>
        <v/>
      </c>
      <c r="H114" s="115"/>
      <c r="I114" s="36"/>
      <c r="J114" s="36"/>
      <c r="K114" s="36"/>
      <c r="L114" s="36"/>
      <c r="M114" s="36"/>
      <c r="N114" s="36"/>
    </row>
    <row r="115" spans="1:14" x14ac:dyDescent="0.25">
      <c r="A115" s="113"/>
      <c r="B115" s="56" t="s">
        <v>33</v>
      </c>
      <c r="C115" s="13"/>
      <c r="D115" s="5"/>
      <c r="E115" s="71">
        <f t="shared" si="12"/>
        <v>0</v>
      </c>
      <c r="F115" s="2" t="str">
        <f t="shared" si="13"/>
        <v/>
      </c>
      <c r="G115" s="72" t="str">
        <f t="shared" si="11"/>
        <v/>
      </c>
      <c r="H115" s="115"/>
      <c r="I115" s="36"/>
      <c r="J115" s="36"/>
      <c r="K115" s="36"/>
      <c r="L115" s="36"/>
      <c r="M115" s="36"/>
      <c r="N115" s="36"/>
    </row>
    <row r="116" spans="1:14" x14ac:dyDescent="0.25">
      <c r="A116" s="113"/>
      <c r="B116" s="56" t="s">
        <v>35</v>
      </c>
      <c r="C116" s="13"/>
      <c r="D116" s="5"/>
      <c r="E116" s="71">
        <f t="shared" si="12"/>
        <v>0</v>
      </c>
      <c r="F116" s="2" t="str">
        <f t="shared" si="13"/>
        <v/>
      </c>
      <c r="G116" s="72" t="str">
        <f t="shared" si="11"/>
        <v/>
      </c>
      <c r="H116" s="115"/>
      <c r="I116" s="36"/>
      <c r="J116" s="36"/>
      <c r="K116" s="36"/>
      <c r="L116" s="36"/>
      <c r="M116" s="36"/>
      <c r="N116" s="36"/>
    </row>
    <row r="117" spans="1:14" x14ac:dyDescent="0.25">
      <c r="A117" s="113"/>
      <c r="B117" s="56" t="s">
        <v>36</v>
      </c>
      <c r="C117" s="13"/>
      <c r="D117" s="5"/>
      <c r="E117" s="71">
        <f t="shared" si="12"/>
        <v>0</v>
      </c>
      <c r="F117" s="2" t="str">
        <f t="shared" si="13"/>
        <v/>
      </c>
      <c r="G117" s="72" t="str">
        <f t="shared" si="11"/>
        <v/>
      </c>
      <c r="H117" s="115"/>
      <c r="I117" s="36"/>
      <c r="J117" s="36"/>
      <c r="K117" s="36"/>
      <c r="L117" s="36"/>
      <c r="M117" s="36"/>
      <c r="N117" s="36"/>
    </row>
    <row r="118" spans="1:14" x14ac:dyDescent="0.25">
      <c r="A118" s="113"/>
      <c r="B118" s="56" t="s">
        <v>37</v>
      </c>
      <c r="C118" s="13"/>
      <c r="D118" s="5"/>
      <c r="E118" s="71">
        <f t="shared" si="12"/>
        <v>0</v>
      </c>
      <c r="F118" s="2" t="str">
        <f t="shared" si="13"/>
        <v/>
      </c>
      <c r="G118" s="72" t="str">
        <f t="shared" si="11"/>
        <v/>
      </c>
      <c r="H118" s="115"/>
      <c r="I118" s="36"/>
      <c r="J118" s="36"/>
      <c r="K118" s="36"/>
      <c r="L118" s="36"/>
      <c r="M118" s="36"/>
      <c r="N118" s="36"/>
    </row>
    <row r="119" spans="1:14" x14ac:dyDescent="0.25">
      <c r="A119" s="113"/>
      <c r="B119" s="56" t="s">
        <v>38</v>
      </c>
      <c r="C119" s="13"/>
      <c r="D119" s="5"/>
      <c r="E119" s="71">
        <f t="shared" si="12"/>
        <v>0</v>
      </c>
      <c r="F119" s="2" t="str">
        <f t="shared" si="13"/>
        <v/>
      </c>
      <c r="G119" s="72" t="str">
        <f t="shared" si="11"/>
        <v/>
      </c>
      <c r="H119" s="115"/>
      <c r="I119" s="36"/>
      <c r="J119" s="36"/>
      <c r="K119" s="36"/>
      <c r="L119" s="36"/>
      <c r="M119" s="36"/>
      <c r="N119" s="36"/>
    </row>
    <row r="120" spans="1:14" x14ac:dyDescent="0.25">
      <c r="A120" s="113"/>
      <c r="B120" s="56" t="s">
        <v>39</v>
      </c>
      <c r="C120" s="16">
        <v>0.8</v>
      </c>
      <c r="D120" s="15">
        <v>0.5</v>
      </c>
      <c r="E120" s="71">
        <f t="shared" si="12"/>
        <v>0.8</v>
      </c>
      <c r="F120" s="2">
        <f t="shared" si="13"/>
        <v>0.20411998265592479</v>
      </c>
      <c r="G120" s="72" t="str">
        <f t="shared" si="11"/>
        <v/>
      </c>
      <c r="H120" s="115"/>
      <c r="I120" s="36"/>
      <c r="J120" s="36"/>
      <c r="K120" s="36"/>
      <c r="L120" s="36"/>
      <c r="M120" s="36"/>
      <c r="N120" s="36"/>
    </row>
    <row r="121" spans="1:14" x14ac:dyDescent="0.25">
      <c r="A121" s="113"/>
      <c r="B121" s="56" t="s">
        <v>40</v>
      </c>
      <c r="C121" s="13">
        <v>0.8</v>
      </c>
      <c r="D121" s="5">
        <v>1</v>
      </c>
      <c r="E121" s="71">
        <f t="shared" si="12"/>
        <v>0.8</v>
      </c>
      <c r="F121" s="2">
        <f t="shared" si="13"/>
        <v>-9.6910013008056392E-2</v>
      </c>
      <c r="G121" s="72" t="str">
        <f t="shared" si="11"/>
        <v/>
      </c>
      <c r="H121" s="115"/>
      <c r="I121" s="36"/>
      <c r="J121" s="36"/>
      <c r="K121" s="36"/>
      <c r="L121" s="36"/>
      <c r="M121" s="36"/>
      <c r="N121" s="36"/>
    </row>
    <row r="122" spans="1:14" x14ac:dyDescent="0.25">
      <c r="A122" s="113"/>
      <c r="B122" s="56" t="s">
        <v>41</v>
      </c>
      <c r="C122" s="13">
        <v>0.8</v>
      </c>
      <c r="D122" s="5">
        <v>0.9</v>
      </c>
      <c r="E122" s="71">
        <f t="shared" si="12"/>
        <v>0.8</v>
      </c>
      <c r="F122" s="2">
        <f t="shared" si="13"/>
        <v>-5.1152522447381277E-2</v>
      </c>
      <c r="G122" s="72" t="str">
        <f t="shared" si="11"/>
        <v/>
      </c>
      <c r="H122" s="115"/>
      <c r="I122" s="36"/>
      <c r="J122" s="36"/>
      <c r="K122" s="36"/>
      <c r="L122" s="36"/>
      <c r="M122" s="36"/>
      <c r="N122" s="36"/>
    </row>
    <row r="123" spans="1:14" x14ac:dyDescent="0.25">
      <c r="A123" s="113"/>
      <c r="B123" s="56" t="s">
        <v>42</v>
      </c>
      <c r="C123" s="13">
        <v>0.3</v>
      </c>
      <c r="D123" s="5">
        <v>0.3</v>
      </c>
      <c r="E123" s="71">
        <f t="shared" si="12"/>
        <v>0.3</v>
      </c>
      <c r="F123" s="2">
        <f t="shared" si="13"/>
        <v>0</v>
      </c>
      <c r="G123" s="72" t="str">
        <f t="shared" si="11"/>
        <v/>
      </c>
      <c r="H123" s="115"/>
      <c r="I123" s="36"/>
      <c r="J123" s="36"/>
      <c r="K123" s="36"/>
      <c r="L123" s="36"/>
      <c r="M123" s="36"/>
      <c r="N123" s="36"/>
    </row>
    <row r="124" spans="1:14" x14ac:dyDescent="0.25">
      <c r="A124" s="113"/>
      <c r="B124" s="56" t="s">
        <v>43</v>
      </c>
      <c r="C124" s="13">
        <v>1</v>
      </c>
      <c r="D124" s="5">
        <v>1</v>
      </c>
      <c r="E124" s="71">
        <f t="shared" si="12"/>
        <v>1</v>
      </c>
      <c r="F124" s="2">
        <f t="shared" si="13"/>
        <v>0</v>
      </c>
      <c r="G124" s="72" t="str">
        <f t="shared" si="11"/>
        <v/>
      </c>
      <c r="H124" s="115"/>
      <c r="I124" s="36"/>
      <c r="J124" s="36"/>
      <c r="K124" s="36"/>
      <c r="L124" s="36"/>
      <c r="M124" s="36"/>
      <c r="N124" s="36"/>
    </row>
    <row r="125" spans="1:14" x14ac:dyDescent="0.25">
      <c r="A125" s="113"/>
      <c r="B125" s="56" t="s">
        <v>44</v>
      </c>
      <c r="C125" s="13"/>
      <c r="D125" s="5"/>
      <c r="E125" s="71">
        <f t="shared" si="12"/>
        <v>0</v>
      </c>
      <c r="F125" s="2" t="str">
        <f t="shared" si="13"/>
        <v/>
      </c>
      <c r="G125" s="72" t="str">
        <f t="shared" si="11"/>
        <v/>
      </c>
      <c r="H125" s="115"/>
      <c r="I125" s="36"/>
      <c r="J125" s="36"/>
      <c r="K125" s="36"/>
      <c r="L125" s="36"/>
      <c r="M125" s="36"/>
      <c r="N125" s="36"/>
    </row>
    <row r="126" spans="1:14" x14ac:dyDescent="0.25">
      <c r="A126" s="113"/>
      <c r="B126" s="56" t="s">
        <v>45</v>
      </c>
      <c r="C126" s="13"/>
      <c r="D126" s="5"/>
      <c r="E126" s="71">
        <f t="shared" si="12"/>
        <v>0</v>
      </c>
      <c r="F126" s="2" t="str">
        <f t="shared" si="13"/>
        <v/>
      </c>
      <c r="G126" s="72" t="str">
        <f t="shared" si="11"/>
        <v/>
      </c>
      <c r="H126" s="115"/>
      <c r="I126" s="36"/>
      <c r="J126" s="36"/>
      <c r="K126" s="36"/>
      <c r="L126" s="36"/>
      <c r="M126" s="36"/>
      <c r="N126" s="36"/>
    </row>
    <row r="127" spans="1:14" x14ac:dyDescent="0.25">
      <c r="A127" s="113"/>
      <c r="B127" s="56" t="s">
        <v>46</v>
      </c>
      <c r="C127" s="13"/>
      <c r="D127" s="5"/>
      <c r="E127" s="71">
        <f t="shared" si="12"/>
        <v>0</v>
      </c>
      <c r="F127" s="2" t="str">
        <f t="shared" si="13"/>
        <v/>
      </c>
      <c r="G127" s="72" t="str">
        <f t="shared" si="11"/>
        <v/>
      </c>
      <c r="H127" s="115"/>
      <c r="I127" s="36"/>
      <c r="J127" s="36"/>
      <c r="K127" s="36"/>
      <c r="L127" s="36"/>
      <c r="M127" s="36"/>
      <c r="N127" s="36"/>
    </row>
    <row r="128" spans="1:14" x14ac:dyDescent="0.25">
      <c r="A128" s="113"/>
      <c r="B128" s="56" t="s">
        <v>47</v>
      </c>
      <c r="C128" s="13"/>
      <c r="D128" s="5"/>
      <c r="E128" s="71">
        <f t="shared" si="12"/>
        <v>0</v>
      </c>
      <c r="F128" s="2" t="str">
        <f t="shared" si="13"/>
        <v/>
      </c>
      <c r="G128" s="72" t="str">
        <f t="shared" si="11"/>
        <v/>
      </c>
      <c r="H128" s="115"/>
      <c r="I128" s="36"/>
      <c r="J128" s="36"/>
      <c r="K128" s="36"/>
      <c r="L128" s="36"/>
      <c r="M128" s="36"/>
      <c r="N128" s="36"/>
    </row>
    <row r="129" spans="1:14" ht="15.75" thickBot="1" x14ac:dyDescent="0.3">
      <c r="A129" s="114"/>
      <c r="B129" s="57" t="s">
        <v>48</v>
      </c>
      <c r="C129" s="14"/>
      <c r="D129" s="6"/>
      <c r="E129" s="92">
        <f t="shared" si="12"/>
        <v>0</v>
      </c>
      <c r="F129" s="34" t="str">
        <f t="shared" si="13"/>
        <v/>
      </c>
      <c r="G129" s="93" t="str">
        <f t="shared" si="11"/>
        <v/>
      </c>
      <c r="H129" s="116"/>
      <c r="I129" s="36"/>
      <c r="J129" s="36"/>
      <c r="K129" s="36"/>
      <c r="L129" s="36"/>
      <c r="M129" s="36"/>
      <c r="N129" s="36"/>
    </row>
    <row r="130" spans="1:14" x14ac:dyDescent="0.25">
      <c r="A130" s="117" t="s">
        <v>52</v>
      </c>
      <c r="B130" s="55" t="s">
        <v>10</v>
      </c>
      <c r="C130" s="12">
        <v>0.8</v>
      </c>
      <c r="D130" s="4">
        <v>0.5</v>
      </c>
      <c r="E130" s="67">
        <f t="shared" si="12"/>
        <v>0.8</v>
      </c>
      <c r="F130" s="68">
        <f t="shared" si="13"/>
        <v>0.20411998265592479</v>
      </c>
      <c r="G130" s="69" t="str">
        <f t="shared" ref="G130:G159" si="14">IF(F130="","",IF(F130&lt;-0.5,1,IF(F130&gt;0.5,1,"")))</f>
        <v/>
      </c>
      <c r="H130" s="118" t="str">
        <f>IFERROR(IF(ABS(AVERAGE(F130:F159))&gt;0.5,"FAIL","PASS"),"PENDING")</f>
        <v>PASS</v>
      </c>
      <c r="I130" s="36"/>
      <c r="J130" s="36"/>
      <c r="K130" s="36"/>
      <c r="L130" s="36"/>
      <c r="M130" s="36"/>
      <c r="N130" s="36"/>
    </row>
    <row r="131" spans="1:14" x14ac:dyDescent="0.25">
      <c r="A131" s="113"/>
      <c r="B131" s="56" t="s">
        <v>12</v>
      </c>
      <c r="C131" s="13">
        <v>0.8</v>
      </c>
      <c r="D131" s="5">
        <v>1</v>
      </c>
      <c r="E131" s="71">
        <f>C131</f>
        <v>0.8</v>
      </c>
      <c r="F131" s="2">
        <f>IFERROR((LOG(C131)-LOG(D131)),"")</f>
        <v>-9.6910013008056392E-2</v>
      </c>
      <c r="G131" s="72" t="str">
        <f t="shared" si="14"/>
        <v/>
      </c>
      <c r="H131" s="115"/>
      <c r="I131" s="36"/>
      <c r="J131" s="36"/>
      <c r="K131" s="36"/>
      <c r="L131" s="36"/>
      <c r="M131" s="36"/>
      <c r="N131" s="36"/>
    </row>
    <row r="132" spans="1:14" x14ac:dyDescent="0.25">
      <c r="A132" s="113"/>
      <c r="B132" s="56" t="s">
        <v>13</v>
      </c>
      <c r="C132" s="13">
        <v>0.8</v>
      </c>
      <c r="D132" s="5">
        <v>0.9</v>
      </c>
      <c r="E132" s="71">
        <f t="shared" ref="E132:E159" si="15">C132</f>
        <v>0.8</v>
      </c>
      <c r="F132" s="2">
        <f t="shared" ref="F132:F159" si="16">IFERROR((LOG(C132)-LOG(D132)),"")</f>
        <v>-5.1152522447381277E-2</v>
      </c>
      <c r="G132" s="72" t="str">
        <f t="shared" si="14"/>
        <v/>
      </c>
      <c r="H132" s="115"/>
      <c r="I132" s="36"/>
      <c r="J132" s="36"/>
      <c r="K132" s="36"/>
      <c r="L132" s="36"/>
      <c r="M132" s="36"/>
      <c r="N132" s="36"/>
    </row>
    <row r="133" spans="1:14" x14ac:dyDescent="0.25">
      <c r="A133" s="113"/>
      <c r="B133" s="56" t="s">
        <v>14</v>
      </c>
      <c r="C133" s="13">
        <v>0.3</v>
      </c>
      <c r="D133" s="5">
        <v>0.3</v>
      </c>
      <c r="E133" s="71">
        <f t="shared" si="15"/>
        <v>0.3</v>
      </c>
      <c r="F133" s="2">
        <f t="shared" si="16"/>
        <v>0</v>
      </c>
      <c r="G133" s="72" t="str">
        <f t="shared" si="14"/>
        <v/>
      </c>
      <c r="H133" s="115"/>
      <c r="I133" s="36"/>
      <c r="J133" s="36"/>
      <c r="K133" s="36"/>
      <c r="L133" s="36"/>
      <c r="M133" s="36"/>
      <c r="N133" s="36"/>
    </row>
    <row r="134" spans="1:14" x14ac:dyDescent="0.25">
      <c r="A134" s="113"/>
      <c r="B134" s="56" t="s">
        <v>15</v>
      </c>
      <c r="C134" s="13">
        <v>1</v>
      </c>
      <c r="D134" s="5">
        <v>1</v>
      </c>
      <c r="E134" s="71">
        <f t="shared" si="15"/>
        <v>1</v>
      </c>
      <c r="F134" s="2">
        <f t="shared" si="16"/>
        <v>0</v>
      </c>
      <c r="G134" s="72" t="str">
        <f t="shared" si="14"/>
        <v/>
      </c>
      <c r="H134" s="115"/>
      <c r="I134" s="36"/>
      <c r="J134" s="36"/>
      <c r="K134" s="36"/>
      <c r="L134" s="36"/>
      <c r="M134" s="36"/>
      <c r="N134" s="36"/>
    </row>
    <row r="135" spans="1:14" x14ac:dyDescent="0.25">
      <c r="A135" s="113"/>
      <c r="B135" s="56" t="s">
        <v>16</v>
      </c>
      <c r="C135" s="13"/>
      <c r="D135" s="5"/>
      <c r="E135" s="71">
        <f t="shared" si="15"/>
        <v>0</v>
      </c>
      <c r="F135" s="2" t="str">
        <f t="shared" si="16"/>
        <v/>
      </c>
      <c r="G135" s="72" t="str">
        <f t="shared" si="14"/>
        <v/>
      </c>
      <c r="H135" s="115"/>
      <c r="I135" s="36"/>
      <c r="J135" s="36"/>
      <c r="K135" s="36"/>
      <c r="L135" s="36"/>
      <c r="M135" s="36"/>
      <c r="N135" s="36"/>
    </row>
    <row r="136" spans="1:14" x14ac:dyDescent="0.25">
      <c r="A136" s="113"/>
      <c r="B136" s="56" t="s">
        <v>17</v>
      </c>
      <c r="C136" s="13"/>
      <c r="D136" s="5"/>
      <c r="E136" s="71">
        <f t="shared" si="15"/>
        <v>0</v>
      </c>
      <c r="F136" s="2" t="str">
        <f t="shared" si="16"/>
        <v/>
      </c>
      <c r="G136" s="72" t="str">
        <f t="shared" si="14"/>
        <v/>
      </c>
      <c r="H136" s="115"/>
      <c r="I136" s="36"/>
      <c r="J136" s="36"/>
      <c r="K136" s="36"/>
      <c r="L136" s="36"/>
      <c r="M136" s="36"/>
      <c r="N136" s="36"/>
    </row>
    <row r="137" spans="1:14" x14ac:dyDescent="0.25">
      <c r="A137" s="113"/>
      <c r="B137" s="56" t="s">
        <v>20</v>
      </c>
      <c r="C137" s="13"/>
      <c r="D137" s="5"/>
      <c r="E137" s="71">
        <f t="shared" si="15"/>
        <v>0</v>
      </c>
      <c r="F137" s="2" t="str">
        <f t="shared" si="16"/>
        <v/>
      </c>
      <c r="G137" s="72" t="str">
        <f t="shared" si="14"/>
        <v/>
      </c>
      <c r="H137" s="115"/>
      <c r="I137" s="36"/>
      <c r="J137" s="36"/>
      <c r="K137" s="36"/>
      <c r="L137" s="36"/>
      <c r="M137" s="36"/>
      <c r="N137" s="36"/>
    </row>
    <row r="138" spans="1:14" x14ac:dyDescent="0.25">
      <c r="A138" s="113"/>
      <c r="B138" s="56" t="s">
        <v>21</v>
      </c>
      <c r="C138" s="13"/>
      <c r="D138" s="5"/>
      <c r="E138" s="71">
        <f t="shared" si="15"/>
        <v>0</v>
      </c>
      <c r="F138" s="2" t="str">
        <f t="shared" si="16"/>
        <v/>
      </c>
      <c r="G138" s="72" t="str">
        <f t="shared" si="14"/>
        <v/>
      </c>
      <c r="H138" s="115"/>
      <c r="I138" s="36"/>
      <c r="J138" s="36"/>
      <c r="K138" s="36"/>
      <c r="L138" s="36"/>
      <c r="M138" s="36"/>
      <c r="N138" s="36"/>
    </row>
    <row r="139" spans="1:14" x14ac:dyDescent="0.25">
      <c r="A139" s="113"/>
      <c r="B139" s="56" t="s">
        <v>23</v>
      </c>
      <c r="C139" s="13"/>
      <c r="D139" s="5"/>
      <c r="E139" s="71">
        <f t="shared" si="15"/>
        <v>0</v>
      </c>
      <c r="F139" s="2" t="str">
        <f t="shared" si="16"/>
        <v/>
      </c>
      <c r="G139" s="72" t="str">
        <f t="shared" si="14"/>
        <v/>
      </c>
      <c r="H139" s="115"/>
      <c r="I139" s="36"/>
      <c r="J139" s="36"/>
      <c r="K139" s="36"/>
      <c r="L139" s="36"/>
      <c r="M139" s="36"/>
      <c r="N139" s="36"/>
    </row>
    <row r="140" spans="1:14" x14ac:dyDescent="0.25">
      <c r="A140" s="113"/>
      <c r="B140" s="56" t="s">
        <v>24</v>
      </c>
      <c r="C140" s="13">
        <v>0.8</v>
      </c>
      <c r="D140" s="5">
        <v>0.5</v>
      </c>
      <c r="E140" s="71">
        <f t="shared" si="15"/>
        <v>0.8</v>
      </c>
      <c r="F140" s="2">
        <f t="shared" si="16"/>
        <v>0.20411998265592479</v>
      </c>
      <c r="G140" s="72" t="str">
        <f t="shared" si="14"/>
        <v/>
      </c>
      <c r="H140" s="115"/>
      <c r="I140" s="36"/>
      <c r="J140" s="36"/>
      <c r="K140" s="36"/>
      <c r="L140" s="36"/>
      <c r="M140" s="36"/>
      <c r="N140" s="36"/>
    </row>
    <row r="141" spans="1:14" x14ac:dyDescent="0.25">
      <c r="A141" s="113"/>
      <c r="B141" s="56" t="s">
        <v>25</v>
      </c>
      <c r="C141" s="13">
        <v>0.8</v>
      </c>
      <c r="D141" s="5">
        <v>1</v>
      </c>
      <c r="E141" s="71">
        <f t="shared" si="15"/>
        <v>0.8</v>
      </c>
      <c r="F141" s="2">
        <f t="shared" si="16"/>
        <v>-9.6910013008056392E-2</v>
      </c>
      <c r="G141" s="72" t="str">
        <f t="shared" si="14"/>
        <v/>
      </c>
      <c r="H141" s="115"/>
      <c r="I141" s="36"/>
      <c r="J141" s="36"/>
      <c r="K141" s="36"/>
      <c r="L141" s="36"/>
      <c r="M141" s="36"/>
      <c r="N141" s="36"/>
    </row>
    <row r="142" spans="1:14" x14ac:dyDescent="0.25">
      <c r="A142" s="113"/>
      <c r="B142" s="56" t="s">
        <v>27</v>
      </c>
      <c r="C142" s="13">
        <v>0.8</v>
      </c>
      <c r="D142" s="5">
        <v>0.9</v>
      </c>
      <c r="E142" s="71">
        <f t="shared" si="15"/>
        <v>0.8</v>
      </c>
      <c r="F142" s="2">
        <f t="shared" si="16"/>
        <v>-5.1152522447381277E-2</v>
      </c>
      <c r="G142" s="72" t="str">
        <f t="shared" si="14"/>
        <v/>
      </c>
      <c r="H142" s="115"/>
      <c r="I142" s="36"/>
      <c r="J142" s="36"/>
      <c r="K142" s="36"/>
      <c r="L142" s="36"/>
      <c r="M142" s="36"/>
      <c r="N142" s="36"/>
    </row>
    <row r="143" spans="1:14" x14ac:dyDescent="0.25">
      <c r="A143" s="113"/>
      <c r="B143" s="56" t="s">
        <v>29</v>
      </c>
      <c r="C143" s="13">
        <v>0.3</v>
      </c>
      <c r="D143" s="5">
        <v>0.3</v>
      </c>
      <c r="E143" s="71">
        <f t="shared" si="15"/>
        <v>0.3</v>
      </c>
      <c r="F143" s="2">
        <f t="shared" si="16"/>
        <v>0</v>
      </c>
      <c r="G143" s="72" t="str">
        <f t="shared" si="14"/>
        <v/>
      </c>
      <c r="H143" s="115"/>
      <c r="I143" s="36"/>
      <c r="J143" s="36"/>
      <c r="K143" s="36"/>
      <c r="L143" s="36"/>
      <c r="M143" s="36"/>
      <c r="N143" s="36"/>
    </row>
    <row r="144" spans="1:14" x14ac:dyDescent="0.25">
      <c r="A144" s="113"/>
      <c r="B144" s="56" t="s">
        <v>31</v>
      </c>
      <c r="C144" s="13">
        <v>1</v>
      </c>
      <c r="D144" s="5">
        <v>1</v>
      </c>
      <c r="E144" s="71">
        <f t="shared" si="15"/>
        <v>1</v>
      </c>
      <c r="F144" s="2">
        <f t="shared" si="16"/>
        <v>0</v>
      </c>
      <c r="G144" s="72" t="str">
        <f t="shared" si="14"/>
        <v/>
      </c>
      <c r="H144" s="115"/>
      <c r="I144" s="36"/>
      <c r="J144" s="36"/>
      <c r="K144" s="36"/>
      <c r="L144" s="36"/>
      <c r="M144" s="36"/>
      <c r="N144" s="36"/>
    </row>
    <row r="145" spans="1:14" x14ac:dyDescent="0.25">
      <c r="A145" s="113"/>
      <c r="B145" s="56" t="s">
        <v>33</v>
      </c>
      <c r="C145" s="13"/>
      <c r="D145" s="5"/>
      <c r="E145" s="71">
        <f t="shared" si="15"/>
        <v>0</v>
      </c>
      <c r="F145" s="2" t="str">
        <f t="shared" si="16"/>
        <v/>
      </c>
      <c r="G145" s="72" t="str">
        <f t="shared" si="14"/>
        <v/>
      </c>
      <c r="H145" s="115"/>
      <c r="I145" s="36"/>
      <c r="J145" s="36"/>
      <c r="K145" s="36"/>
      <c r="L145" s="36"/>
      <c r="M145" s="36"/>
      <c r="N145" s="36"/>
    </row>
    <row r="146" spans="1:14" x14ac:dyDescent="0.25">
      <c r="A146" s="113"/>
      <c r="B146" s="56" t="s">
        <v>35</v>
      </c>
      <c r="C146" s="13"/>
      <c r="D146" s="5"/>
      <c r="E146" s="71">
        <f t="shared" si="15"/>
        <v>0</v>
      </c>
      <c r="F146" s="2" t="str">
        <f t="shared" si="16"/>
        <v/>
      </c>
      <c r="G146" s="72" t="str">
        <f t="shared" si="14"/>
        <v/>
      </c>
      <c r="H146" s="115"/>
      <c r="I146" s="36"/>
      <c r="J146" s="36"/>
      <c r="K146" s="36"/>
      <c r="L146" s="36"/>
      <c r="M146" s="36"/>
      <c r="N146" s="36"/>
    </row>
    <row r="147" spans="1:14" x14ac:dyDescent="0.25">
      <c r="A147" s="113"/>
      <c r="B147" s="56" t="s">
        <v>36</v>
      </c>
      <c r="C147" s="13"/>
      <c r="D147" s="5"/>
      <c r="E147" s="71">
        <f t="shared" si="15"/>
        <v>0</v>
      </c>
      <c r="F147" s="2" t="str">
        <f t="shared" si="16"/>
        <v/>
      </c>
      <c r="G147" s="72" t="str">
        <f t="shared" si="14"/>
        <v/>
      </c>
      <c r="H147" s="115"/>
      <c r="I147" s="36"/>
      <c r="J147" s="36"/>
      <c r="K147" s="36"/>
      <c r="L147" s="36"/>
      <c r="M147" s="36"/>
      <c r="N147" s="36"/>
    </row>
    <row r="148" spans="1:14" x14ac:dyDescent="0.25">
      <c r="A148" s="113"/>
      <c r="B148" s="56" t="s">
        <v>37</v>
      </c>
      <c r="C148" s="13"/>
      <c r="D148" s="5"/>
      <c r="E148" s="71">
        <f t="shared" si="15"/>
        <v>0</v>
      </c>
      <c r="F148" s="2" t="str">
        <f t="shared" si="16"/>
        <v/>
      </c>
      <c r="G148" s="72" t="str">
        <f t="shared" si="14"/>
        <v/>
      </c>
      <c r="H148" s="115"/>
      <c r="I148" s="36"/>
      <c r="J148" s="36"/>
      <c r="K148" s="36"/>
      <c r="L148" s="36"/>
      <c r="M148" s="36"/>
      <c r="N148" s="36"/>
    </row>
    <row r="149" spans="1:14" x14ac:dyDescent="0.25">
      <c r="A149" s="113"/>
      <c r="B149" s="56" t="s">
        <v>38</v>
      </c>
      <c r="C149" s="13"/>
      <c r="D149" s="5"/>
      <c r="E149" s="71">
        <f t="shared" si="15"/>
        <v>0</v>
      </c>
      <c r="F149" s="2" t="str">
        <f t="shared" si="16"/>
        <v/>
      </c>
      <c r="G149" s="72" t="str">
        <f t="shared" si="14"/>
        <v/>
      </c>
      <c r="H149" s="115"/>
      <c r="I149" s="36"/>
      <c r="J149" s="36"/>
      <c r="K149" s="36"/>
      <c r="L149" s="36"/>
      <c r="M149" s="36"/>
      <c r="N149" s="36"/>
    </row>
    <row r="150" spans="1:14" x14ac:dyDescent="0.25">
      <c r="A150" s="113"/>
      <c r="B150" s="56" t="s">
        <v>39</v>
      </c>
      <c r="C150" s="16">
        <v>0.8</v>
      </c>
      <c r="D150" s="15">
        <v>0.5</v>
      </c>
      <c r="E150" s="71">
        <f t="shared" si="15"/>
        <v>0.8</v>
      </c>
      <c r="F150" s="2">
        <f t="shared" si="16"/>
        <v>0.20411998265592479</v>
      </c>
      <c r="G150" s="72" t="str">
        <f t="shared" si="14"/>
        <v/>
      </c>
      <c r="H150" s="115"/>
      <c r="I150" s="36"/>
      <c r="J150" s="36"/>
      <c r="K150" s="36"/>
      <c r="L150" s="36"/>
      <c r="M150" s="36"/>
      <c r="N150" s="36"/>
    </row>
    <row r="151" spans="1:14" x14ac:dyDescent="0.25">
      <c r="A151" s="113"/>
      <c r="B151" s="56" t="s">
        <v>40</v>
      </c>
      <c r="C151" s="13">
        <v>0.8</v>
      </c>
      <c r="D151" s="5">
        <v>1</v>
      </c>
      <c r="E151" s="71">
        <f t="shared" si="15"/>
        <v>0.8</v>
      </c>
      <c r="F151" s="2">
        <f t="shared" si="16"/>
        <v>-9.6910013008056392E-2</v>
      </c>
      <c r="G151" s="72" t="str">
        <f t="shared" si="14"/>
        <v/>
      </c>
      <c r="H151" s="115"/>
      <c r="I151" s="36"/>
      <c r="J151" s="36"/>
      <c r="K151" s="36"/>
      <c r="L151" s="36"/>
      <c r="M151" s="36"/>
      <c r="N151" s="36"/>
    </row>
    <row r="152" spans="1:14" x14ac:dyDescent="0.25">
      <c r="A152" s="113"/>
      <c r="B152" s="56" t="s">
        <v>41</v>
      </c>
      <c r="C152" s="13">
        <v>0.8</v>
      </c>
      <c r="D152" s="5">
        <v>0.9</v>
      </c>
      <c r="E152" s="71">
        <f t="shared" si="15"/>
        <v>0.8</v>
      </c>
      <c r="F152" s="2">
        <f t="shared" si="16"/>
        <v>-5.1152522447381277E-2</v>
      </c>
      <c r="G152" s="72" t="str">
        <f t="shared" si="14"/>
        <v/>
      </c>
      <c r="H152" s="115"/>
      <c r="I152" s="36"/>
      <c r="J152" s="36"/>
      <c r="K152" s="36"/>
      <c r="L152" s="36"/>
      <c r="M152" s="36"/>
      <c r="N152" s="36"/>
    </row>
    <row r="153" spans="1:14" x14ac:dyDescent="0.25">
      <c r="A153" s="113"/>
      <c r="B153" s="56" t="s">
        <v>42</v>
      </c>
      <c r="C153" s="13">
        <v>0.3</v>
      </c>
      <c r="D153" s="5">
        <v>0.3</v>
      </c>
      <c r="E153" s="71">
        <f t="shared" si="15"/>
        <v>0.3</v>
      </c>
      <c r="F153" s="2">
        <f t="shared" si="16"/>
        <v>0</v>
      </c>
      <c r="G153" s="72" t="str">
        <f t="shared" si="14"/>
        <v/>
      </c>
      <c r="H153" s="115"/>
      <c r="I153" s="36"/>
      <c r="J153" s="36"/>
      <c r="K153" s="36"/>
      <c r="L153" s="36"/>
      <c r="M153" s="36"/>
      <c r="N153" s="36"/>
    </row>
    <row r="154" spans="1:14" x14ac:dyDescent="0.25">
      <c r="A154" s="113"/>
      <c r="B154" s="56" t="s">
        <v>43</v>
      </c>
      <c r="C154" s="13">
        <v>1</v>
      </c>
      <c r="D154" s="5">
        <v>1</v>
      </c>
      <c r="E154" s="71">
        <f t="shared" si="15"/>
        <v>1</v>
      </c>
      <c r="F154" s="2">
        <f t="shared" si="16"/>
        <v>0</v>
      </c>
      <c r="G154" s="72" t="str">
        <f t="shared" si="14"/>
        <v/>
      </c>
      <c r="H154" s="115"/>
      <c r="I154" s="36"/>
      <c r="J154" s="36"/>
      <c r="K154" s="36"/>
      <c r="L154" s="36"/>
      <c r="M154" s="36"/>
      <c r="N154" s="36"/>
    </row>
    <row r="155" spans="1:14" x14ac:dyDescent="0.25">
      <c r="A155" s="113"/>
      <c r="B155" s="56" t="s">
        <v>44</v>
      </c>
      <c r="C155" s="13"/>
      <c r="D155" s="5"/>
      <c r="E155" s="71">
        <f t="shared" si="15"/>
        <v>0</v>
      </c>
      <c r="F155" s="2" t="str">
        <f t="shared" si="16"/>
        <v/>
      </c>
      <c r="G155" s="72" t="str">
        <f t="shared" si="14"/>
        <v/>
      </c>
      <c r="H155" s="115"/>
      <c r="I155" s="36"/>
      <c r="J155" s="36"/>
      <c r="K155" s="36"/>
      <c r="L155" s="36"/>
      <c r="M155" s="36"/>
      <c r="N155" s="36"/>
    </row>
    <row r="156" spans="1:14" x14ac:dyDescent="0.25">
      <c r="A156" s="113"/>
      <c r="B156" s="56" t="s">
        <v>45</v>
      </c>
      <c r="C156" s="13"/>
      <c r="D156" s="5"/>
      <c r="E156" s="71">
        <f t="shared" si="15"/>
        <v>0</v>
      </c>
      <c r="F156" s="2" t="str">
        <f t="shared" si="16"/>
        <v/>
      </c>
      <c r="G156" s="72" t="str">
        <f t="shared" si="14"/>
        <v/>
      </c>
      <c r="H156" s="115"/>
      <c r="I156" s="36"/>
      <c r="J156" s="36"/>
      <c r="K156" s="36"/>
      <c r="L156" s="36"/>
      <c r="M156" s="36"/>
      <c r="N156" s="36"/>
    </row>
    <row r="157" spans="1:14" x14ac:dyDescent="0.25">
      <c r="A157" s="113"/>
      <c r="B157" s="56" t="s">
        <v>46</v>
      </c>
      <c r="C157" s="13"/>
      <c r="D157" s="5"/>
      <c r="E157" s="71">
        <f t="shared" si="15"/>
        <v>0</v>
      </c>
      <c r="F157" s="2" t="str">
        <f t="shared" si="16"/>
        <v/>
      </c>
      <c r="G157" s="72" t="str">
        <f t="shared" si="14"/>
        <v/>
      </c>
      <c r="H157" s="115"/>
      <c r="I157" s="36"/>
      <c r="J157" s="36"/>
      <c r="K157" s="36"/>
      <c r="L157" s="36"/>
      <c r="M157" s="36"/>
      <c r="N157" s="36"/>
    </row>
    <row r="158" spans="1:14" x14ac:dyDescent="0.25">
      <c r="A158" s="113"/>
      <c r="B158" s="56" t="s">
        <v>47</v>
      </c>
      <c r="C158" s="13"/>
      <c r="D158" s="5"/>
      <c r="E158" s="71">
        <f t="shared" si="15"/>
        <v>0</v>
      </c>
      <c r="F158" s="2" t="str">
        <f t="shared" si="16"/>
        <v/>
      </c>
      <c r="G158" s="72" t="str">
        <f t="shared" si="14"/>
        <v/>
      </c>
      <c r="H158" s="115"/>
      <c r="I158" s="36"/>
      <c r="J158" s="36"/>
      <c r="K158" s="36"/>
      <c r="L158" s="36"/>
      <c r="M158" s="36"/>
      <c r="N158" s="36"/>
    </row>
    <row r="159" spans="1:14" ht="15.75" thickBot="1" x14ac:dyDescent="0.3">
      <c r="A159" s="114"/>
      <c r="B159" s="57" t="s">
        <v>48</v>
      </c>
      <c r="C159" s="14"/>
      <c r="D159" s="6"/>
      <c r="E159" s="92">
        <f t="shared" si="15"/>
        <v>0</v>
      </c>
      <c r="F159" s="34" t="str">
        <f t="shared" si="16"/>
        <v/>
      </c>
      <c r="G159" s="93" t="str">
        <f t="shared" si="14"/>
        <v/>
      </c>
      <c r="H159" s="116"/>
      <c r="I159" s="36"/>
      <c r="J159" s="36"/>
      <c r="K159" s="36"/>
      <c r="L159" s="36"/>
      <c r="M159" s="36"/>
      <c r="N159" s="36"/>
    </row>
    <row r="160" spans="1:14" x14ac:dyDescent="0.25">
      <c r="A160" s="52"/>
      <c r="B160" s="52"/>
      <c r="C160" s="52"/>
      <c r="D160" s="52"/>
      <c r="E160" s="36"/>
      <c r="F160" s="36"/>
      <c r="G160" s="36"/>
      <c r="H160" s="36"/>
      <c r="I160" s="36"/>
      <c r="J160" s="36"/>
      <c r="K160" s="36"/>
      <c r="L160" s="50" t="s">
        <v>81</v>
      </c>
      <c r="M160" s="36"/>
      <c r="N160" s="36"/>
    </row>
    <row r="161" spans="5:14" s="52" customFormat="1" x14ac:dyDescent="0.25">
      <c r="E161" s="96"/>
      <c r="F161" s="36"/>
      <c r="G161" s="97"/>
      <c r="H161" s="36"/>
      <c r="I161" s="36"/>
      <c r="J161" s="36"/>
      <c r="K161" s="36"/>
      <c r="L161" s="36"/>
      <c r="M161" s="36"/>
      <c r="N161" s="36"/>
    </row>
    <row r="162" spans="5:14" s="52" customFormat="1" x14ac:dyDescent="0.25">
      <c r="E162" s="60"/>
      <c r="G162" s="61"/>
    </row>
    <row r="163" spans="5:14" s="52" customFormat="1" x14ac:dyDescent="0.25">
      <c r="E163" s="60"/>
      <c r="G163" s="61"/>
    </row>
    <row r="164" spans="5:14" s="52" customFormat="1" x14ac:dyDescent="0.25">
      <c r="E164" s="60"/>
      <c r="G164" s="61"/>
    </row>
    <row r="165" spans="5:14" s="52" customFormat="1" x14ac:dyDescent="0.25">
      <c r="E165" s="60"/>
      <c r="G165" s="61"/>
    </row>
    <row r="166" spans="5:14" s="52" customFormat="1" x14ac:dyDescent="0.25">
      <c r="E166" s="60"/>
      <c r="G166" s="61"/>
    </row>
    <row r="167" spans="5:14" s="52" customFormat="1" x14ac:dyDescent="0.25">
      <c r="E167" s="60"/>
      <c r="G167" s="61"/>
    </row>
    <row r="168" spans="5:14" s="52" customFormat="1" x14ac:dyDescent="0.25">
      <c r="E168" s="60"/>
      <c r="G168" s="61"/>
    </row>
    <row r="169" spans="5:14" s="52" customFormat="1" x14ac:dyDescent="0.25">
      <c r="E169" s="60"/>
      <c r="G169" s="61"/>
    </row>
    <row r="170" spans="5:14" s="52" customFormat="1" x14ac:dyDescent="0.25">
      <c r="E170" s="60"/>
      <c r="G170" s="61"/>
    </row>
    <row r="171" spans="5:14" s="52" customFormat="1" x14ac:dyDescent="0.25">
      <c r="E171" s="60"/>
      <c r="G171" s="61"/>
    </row>
    <row r="172" spans="5:14" s="52" customFormat="1" x14ac:dyDescent="0.25">
      <c r="E172" s="60"/>
      <c r="G172" s="61"/>
    </row>
    <row r="173" spans="5:14" s="52" customFormat="1" x14ac:dyDescent="0.25">
      <c r="E173" s="60"/>
      <c r="G173" s="61"/>
    </row>
    <row r="174" spans="5:14" s="52" customFormat="1" x14ac:dyDescent="0.25">
      <c r="E174" s="60"/>
      <c r="G174" s="61"/>
    </row>
    <row r="175" spans="5:14" s="52" customFormat="1" x14ac:dyDescent="0.25">
      <c r="E175" s="60"/>
      <c r="G175" s="61"/>
    </row>
    <row r="176" spans="5:14" s="52" customFormat="1" x14ac:dyDescent="0.25">
      <c r="E176" s="60"/>
      <c r="G176" s="61"/>
    </row>
    <row r="177" spans="5:7" s="52" customFormat="1" x14ac:dyDescent="0.25">
      <c r="E177" s="60"/>
      <c r="G177" s="61"/>
    </row>
    <row r="178" spans="5:7" s="52" customFormat="1" x14ac:dyDescent="0.25">
      <c r="E178" s="60"/>
      <c r="G178" s="61"/>
    </row>
    <row r="179" spans="5:7" s="52" customFormat="1" x14ac:dyDescent="0.25">
      <c r="E179" s="60"/>
      <c r="G179" s="61"/>
    </row>
    <row r="180" spans="5:7" s="52" customFormat="1" x14ac:dyDescent="0.25">
      <c r="E180" s="60"/>
      <c r="G180" s="61"/>
    </row>
    <row r="181" spans="5:7" s="52" customFormat="1" x14ac:dyDescent="0.25">
      <c r="E181" s="60"/>
      <c r="G181" s="61"/>
    </row>
    <row r="182" spans="5:7" s="52" customFormat="1" x14ac:dyDescent="0.25">
      <c r="E182" s="60"/>
      <c r="G182" s="61"/>
    </row>
    <row r="183" spans="5:7" s="52" customFormat="1" x14ac:dyDescent="0.25">
      <c r="E183" s="60"/>
      <c r="G183" s="61"/>
    </row>
    <row r="184" spans="5:7" s="52" customFormat="1" x14ac:dyDescent="0.25">
      <c r="E184" s="60"/>
      <c r="G184" s="61"/>
    </row>
    <row r="185" spans="5:7" s="52" customFormat="1" x14ac:dyDescent="0.25">
      <c r="E185" s="60"/>
      <c r="G185" s="61"/>
    </row>
    <row r="186" spans="5:7" s="52" customFormat="1" x14ac:dyDescent="0.25">
      <c r="E186" s="60"/>
      <c r="G186" s="61"/>
    </row>
    <row r="187" spans="5:7" s="52" customFormat="1" x14ac:dyDescent="0.25">
      <c r="E187" s="60"/>
      <c r="G187" s="61"/>
    </row>
    <row r="188" spans="5:7" s="52" customFormat="1" x14ac:dyDescent="0.25">
      <c r="E188" s="60"/>
      <c r="G188" s="61"/>
    </row>
    <row r="189" spans="5:7" s="52" customFormat="1" x14ac:dyDescent="0.25">
      <c r="E189" s="60"/>
      <c r="G189" s="61"/>
    </row>
    <row r="190" spans="5:7" s="52" customFormat="1" x14ac:dyDescent="0.25">
      <c r="E190" s="60"/>
      <c r="G190" s="61"/>
    </row>
    <row r="191" spans="5:7" s="52" customFormat="1" x14ac:dyDescent="0.25">
      <c r="E191" s="60"/>
      <c r="G191" s="61"/>
    </row>
    <row r="192" spans="5:7" s="52" customFormat="1" x14ac:dyDescent="0.25">
      <c r="E192" s="60"/>
      <c r="G192" s="61"/>
    </row>
    <row r="193" spans="5:7" s="52" customFormat="1" x14ac:dyDescent="0.25">
      <c r="E193" s="60"/>
      <c r="G193" s="61"/>
    </row>
    <row r="194" spans="5:7" s="52" customFormat="1" x14ac:dyDescent="0.25">
      <c r="E194" s="60"/>
      <c r="G194" s="61"/>
    </row>
    <row r="195" spans="5:7" s="52" customFormat="1" x14ac:dyDescent="0.25">
      <c r="E195" s="60"/>
      <c r="G195" s="61"/>
    </row>
    <row r="196" spans="5:7" s="52" customFormat="1" x14ac:dyDescent="0.25">
      <c r="E196" s="60"/>
      <c r="G196" s="61"/>
    </row>
    <row r="197" spans="5:7" s="52" customFormat="1" x14ac:dyDescent="0.25">
      <c r="E197" s="60"/>
      <c r="G197" s="61"/>
    </row>
    <row r="198" spans="5:7" s="52" customFormat="1" x14ac:dyDescent="0.25">
      <c r="E198" s="60"/>
      <c r="G198" s="61"/>
    </row>
    <row r="199" spans="5:7" s="52" customFormat="1" x14ac:dyDescent="0.25">
      <c r="E199" s="60"/>
      <c r="G199" s="61"/>
    </row>
    <row r="200" spans="5:7" s="52" customFormat="1" x14ac:dyDescent="0.25">
      <c r="E200" s="60"/>
      <c r="G200" s="61"/>
    </row>
    <row r="201" spans="5:7" s="52" customFormat="1" x14ac:dyDescent="0.25">
      <c r="E201" s="60"/>
      <c r="G201" s="61"/>
    </row>
    <row r="202" spans="5:7" s="52" customFormat="1" x14ac:dyDescent="0.25">
      <c r="E202" s="60"/>
      <c r="G202" s="61"/>
    </row>
    <row r="203" spans="5:7" s="52" customFormat="1" x14ac:dyDescent="0.25">
      <c r="E203" s="60"/>
      <c r="G203" s="61"/>
    </row>
    <row r="204" spans="5:7" s="52" customFormat="1" x14ac:dyDescent="0.25">
      <c r="E204" s="60"/>
      <c r="G204" s="61"/>
    </row>
    <row r="205" spans="5:7" s="52" customFormat="1" x14ac:dyDescent="0.25">
      <c r="E205" s="60"/>
      <c r="G205" s="61"/>
    </row>
    <row r="206" spans="5:7" s="52" customFormat="1" x14ac:dyDescent="0.25">
      <c r="E206" s="60"/>
      <c r="G206" s="61"/>
    </row>
    <row r="207" spans="5:7" s="52" customFormat="1" x14ac:dyDescent="0.25">
      <c r="E207" s="60"/>
      <c r="G207" s="61"/>
    </row>
    <row r="208" spans="5:7" s="52" customFormat="1" x14ac:dyDescent="0.25">
      <c r="E208" s="60"/>
      <c r="G208" s="61"/>
    </row>
    <row r="209" spans="5:7" s="52" customFormat="1" x14ac:dyDescent="0.25">
      <c r="E209" s="60"/>
      <c r="G209" s="61"/>
    </row>
    <row r="210" spans="5:7" s="52" customFormat="1" x14ac:dyDescent="0.25">
      <c r="E210" s="60"/>
      <c r="G210" s="61"/>
    </row>
    <row r="211" spans="5:7" s="52" customFormat="1" x14ac:dyDescent="0.25">
      <c r="E211" s="60"/>
      <c r="G211" s="61"/>
    </row>
    <row r="212" spans="5:7" s="52" customFormat="1" x14ac:dyDescent="0.25">
      <c r="E212" s="60"/>
      <c r="G212" s="61"/>
    </row>
    <row r="213" spans="5:7" s="52" customFormat="1" x14ac:dyDescent="0.25">
      <c r="E213" s="60"/>
      <c r="G213" s="61"/>
    </row>
    <row r="214" spans="5:7" s="52" customFormat="1" x14ac:dyDescent="0.25">
      <c r="E214" s="60"/>
      <c r="G214" s="61"/>
    </row>
    <row r="215" spans="5:7" s="52" customFormat="1" x14ac:dyDescent="0.25">
      <c r="E215" s="60"/>
      <c r="G215" s="61"/>
    </row>
    <row r="216" spans="5:7" s="52" customFormat="1" x14ac:dyDescent="0.25">
      <c r="E216" s="60"/>
      <c r="G216" s="61"/>
    </row>
    <row r="217" spans="5:7" s="52" customFormat="1" x14ac:dyDescent="0.25">
      <c r="E217" s="60"/>
      <c r="G217" s="61"/>
    </row>
    <row r="218" spans="5:7" s="52" customFormat="1" x14ac:dyDescent="0.25">
      <c r="E218" s="60"/>
      <c r="G218" s="61"/>
    </row>
    <row r="219" spans="5:7" s="52" customFormat="1" x14ac:dyDescent="0.25">
      <c r="E219" s="60"/>
      <c r="G219" s="61"/>
    </row>
    <row r="220" spans="5:7" s="52" customFormat="1" x14ac:dyDescent="0.25">
      <c r="E220" s="60"/>
      <c r="G220" s="61"/>
    </row>
    <row r="221" spans="5:7" s="52" customFormat="1" x14ac:dyDescent="0.25">
      <c r="E221" s="60"/>
      <c r="G221" s="61"/>
    </row>
    <row r="222" spans="5:7" s="52" customFormat="1" x14ac:dyDescent="0.25">
      <c r="E222" s="60"/>
      <c r="G222" s="61"/>
    </row>
    <row r="223" spans="5:7" s="52" customFormat="1" x14ac:dyDescent="0.25">
      <c r="E223" s="60"/>
      <c r="G223" s="61"/>
    </row>
    <row r="224" spans="5:7" s="52" customFormat="1" x14ac:dyDescent="0.25">
      <c r="E224" s="60"/>
      <c r="G224" s="61"/>
    </row>
    <row r="225" spans="5:7" s="52" customFormat="1" x14ac:dyDescent="0.25">
      <c r="E225" s="60"/>
      <c r="G225" s="61"/>
    </row>
    <row r="226" spans="5:7" s="52" customFormat="1" x14ac:dyDescent="0.25">
      <c r="E226" s="60"/>
      <c r="G226" s="61"/>
    </row>
    <row r="227" spans="5:7" s="52" customFormat="1" x14ac:dyDescent="0.25">
      <c r="E227" s="60"/>
      <c r="G227" s="61"/>
    </row>
    <row r="228" spans="5:7" s="52" customFormat="1" x14ac:dyDescent="0.25">
      <c r="E228" s="60"/>
      <c r="G228" s="61"/>
    </row>
    <row r="229" spans="5:7" s="52" customFormat="1" x14ac:dyDescent="0.25">
      <c r="E229" s="60"/>
      <c r="G229" s="61"/>
    </row>
    <row r="230" spans="5:7" s="52" customFormat="1" x14ac:dyDescent="0.25">
      <c r="E230" s="60"/>
      <c r="G230" s="61"/>
    </row>
    <row r="231" spans="5:7" s="52" customFormat="1" x14ac:dyDescent="0.25">
      <c r="E231" s="60"/>
      <c r="G231" s="61"/>
    </row>
    <row r="232" spans="5:7" s="52" customFormat="1" x14ac:dyDescent="0.25">
      <c r="E232" s="60"/>
      <c r="G232" s="61"/>
    </row>
    <row r="233" spans="5:7" s="52" customFormat="1" x14ac:dyDescent="0.25">
      <c r="E233" s="60"/>
      <c r="G233" s="61"/>
    </row>
    <row r="234" spans="5:7" s="52" customFormat="1" x14ac:dyDescent="0.25">
      <c r="E234" s="60"/>
      <c r="G234" s="61"/>
    </row>
    <row r="235" spans="5:7" s="52" customFormat="1" x14ac:dyDescent="0.25">
      <c r="E235" s="60"/>
      <c r="G235" s="61"/>
    </row>
    <row r="236" spans="5:7" s="52" customFormat="1" x14ac:dyDescent="0.25">
      <c r="E236" s="60"/>
      <c r="G236" s="61"/>
    </row>
    <row r="237" spans="5:7" s="52" customFormat="1" x14ac:dyDescent="0.25">
      <c r="E237" s="60"/>
      <c r="G237" s="61"/>
    </row>
    <row r="238" spans="5:7" s="52" customFormat="1" x14ac:dyDescent="0.25">
      <c r="E238" s="60"/>
      <c r="G238" s="61"/>
    </row>
    <row r="239" spans="5:7" s="52" customFormat="1" x14ac:dyDescent="0.25">
      <c r="E239" s="60"/>
      <c r="G239" s="61"/>
    </row>
    <row r="240" spans="5:7" s="52" customFormat="1" x14ac:dyDescent="0.25">
      <c r="E240" s="60"/>
      <c r="G240" s="61"/>
    </row>
    <row r="241" spans="5:7" s="52" customFormat="1" x14ac:dyDescent="0.25">
      <c r="E241" s="60"/>
      <c r="G241" s="61"/>
    </row>
    <row r="242" spans="5:7" s="52" customFormat="1" x14ac:dyDescent="0.25">
      <c r="E242" s="60"/>
      <c r="G242" s="61"/>
    </row>
    <row r="243" spans="5:7" s="52" customFormat="1" x14ac:dyDescent="0.25">
      <c r="E243" s="60"/>
      <c r="G243" s="61"/>
    </row>
    <row r="244" spans="5:7" s="52" customFormat="1" x14ac:dyDescent="0.25">
      <c r="E244" s="60"/>
      <c r="G244" s="61"/>
    </row>
    <row r="245" spans="5:7" s="52" customFormat="1" x14ac:dyDescent="0.25">
      <c r="E245" s="60"/>
      <c r="G245" s="61"/>
    </row>
    <row r="246" spans="5:7" s="52" customFormat="1" x14ac:dyDescent="0.25">
      <c r="E246" s="60"/>
      <c r="G246" s="61"/>
    </row>
    <row r="247" spans="5:7" s="52" customFormat="1" x14ac:dyDescent="0.25">
      <c r="E247" s="60"/>
      <c r="G247" s="61"/>
    </row>
    <row r="248" spans="5:7" s="52" customFormat="1" x14ac:dyDescent="0.25">
      <c r="E248" s="60"/>
      <c r="G248" s="61"/>
    </row>
    <row r="249" spans="5:7" s="52" customFormat="1" x14ac:dyDescent="0.25">
      <c r="E249" s="60"/>
      <c r="G249" s="61"/>
    </row>
    <row r="250" spans="5:7" s="52" customFormat="1" x14ac:dyDescent="0.25">
      <c r="E250" s="60"/>
      <c r="G250" s="61"/>
    </row>
    <row r="251" spans="5:7" s="52" customFormat="1" x14ac:dyDescent="0.25">
      <c r="E251" s="60"/>
      <c r="G251" s="61"/>
    </row>
    <row r="252" spans="5:7" s="52" customFormat="1" x14ac:dyDescent="0.25">
      <c r="E252" s="60"/>
      <c r="G252" s="61"/>
    </row>
    <row r="253" spans="5:7" s="52" customFormat="1" x14ac:dyDescent="0.25">
      <c r="E253" s="60"/>
      <c r="G253" s="61"/>
    </row>
    <row r="254" spans="5:7" s="52" customFormat="1" x14ac:dyDescent="0.25">
      <c r="E254" s="60"/>
      <c r="G254" s="61"/>
    </row>
    <row r="255" spans="5:7" s="52" customFormat="1" x14ac:dyDescent="0.25">
      <c r="E255" s="60"/>
      <c r="G255" s="61"/>
    </row>
    <row r="256" spans="5:7" s="52" customFormat="1" x14ac:dyDescent="0.25">
      <c r="E256" s="60"/>
      <c r="G256" s="61"/>
    </row>
    <row r="257" spans="5:7" s="52" customFormat="1" x14ac:dyDescent="0.25">
      <c r="E257" s="60"/>
      <c r="G257" s="61"/>
    </row>
    <row r="258" spans="5:7" s="52" customFormat="1" x14ac:dyDescent="0.25">
      <c r="E258" s="60"/>
      <c r="G258" s="61"/>
    </row>
    <row r="259" spans="5:7" s="52" customFormat="1" x14ac:dyDescent="0.25">
      <c r="E259" s="60"/>
      <c r="G259" s="61"/>
    </row>
    <row r="260" spans="5:7" s="52" customFormat="1" x14ac:dyDescent="0.25">
      <c r="E260" s="60"/>
      <c r="G260" s="61"/>
    </row>
    <row r="261" spans="5:7" s="52" customFormat="1" x14ac:dyDescent="0.25">
      <c r="E261" s="60"/>
      <c r="G261" s="61"/>
    </row>
    <row r="262" spans="5:7" s="52" customFormat="1" x14ac:dyDescent="0.25">
      <c r="E262" s="60"/>
      <c r="G262" s="61"/>
    </row>
    <row r="263" spans="5:7" s="52" customFormat="1" x14ac:dyDescent="0.25">
      <c r="E263" s="60"/>
      <c r="G263" s="61"/>
    </row>
    <row r="264" spans="5:7" s="52" customFormat="1" x14ac:dyDescent="0.25">
      <c r="E264" s="60"/>
      <c r="G264" s="61"/>
    </row>
    <row r="265" spans="5:7" s="52" customFormat="1" x14ac:dyDescent="0.25">
      <c r="E265" s="60"/>
      <c r="G265" s="61"/>
    </row>
    <row r="266" spans="5:7" s="52" customFormat="1" x14ac:dyDescent="0.25">
      <c r="E266" s="60"/>
      <c r="G266" s="61"/>
    </row>
    <row r="267" spans="5:7" s="52" customFormat="1" x14ac:dyDescent="0.25">
      <c r="E267" s="60"/>
      <c r="G267" s="61"/>
    </row>
    <row r="268" spans="5:7" s="52" customFormat="1" x14ac:dyDescent="0.25">
      <c r="E268" s="60"/>
      <c r="G268" s="61"/>
    </row>
    <row r="269" spans="5:7" s="52" customFormat="1" x14ac:dyDescent="0.25">
      <c r="E269" s="60"/>
      <c r="G269" s="61"/>
    </row>
    <row r="270" spans="5:7" s="52" customFormat="1" x14ac:dyDescent="0.25">
      <c r="E270" s="60"/>
      <c r="G270" s="61"/>
    </row>
    <row r="271" spans="5:7" s="52" customFormat="1" x14ac:dyDescent="0.25">
      <c r="E271" s="60"/>
      <c r="G271" s="61"/>
    </row>
    <row r="272" spans="5:7" s="52" customFormat="1" x14ac:dyDescent="0.25">
      <c r="E272" s="60"/>
      <c r="G272" s="61"/>
    </row>
    <row r="273" spans="5:7" s="52" customFormat="1" x14ac:dyDescent="0.25">
      <c r="E273" s="60"/>
      <c r="G273" s="61"/>
    </row>
    <row r="274" spans="5:7" s="52" customFormat="1" x14ac:dyDescent="0.25">
      <c r="E274" s="60"/>
      <c r="G274" s="61"/>
    </row>
    <row r="275" spans="5:7" s="52" customFormat="1" x14ac:dyDescent="0.25">
      <c r="E275" s="60"/>
      <c r="G275" s="61"/>
    </row>
    <row r="276" spans="5:7" s="52" customFormat="1" x14ac:dyDescent="0.25">
      <c r="E276" s="60"/>
      <c r="G276" s="61"/>
    </row>
    <row r="277" spans="5:7" s="52" customFormat="1" x14ac:dyDescent="0.25">
      <c r="E277" s="60"/>
      <c r="G277" s="61"/>
    </row>
    <row r="278" spans="5:7" s="52" customFormat="1" x14ac:dyDescent="0.25">
      <c r="E278" s="60"/>
      <c r="G278" s="61"/>
    </row>
    <row r="279" spans="5:7" s="52" customFormat="1" x14ac:dyDescent="0.25">
      <c r="E279" s="60"/>
      <c r="G279" s="61"/>
    </row>
    <row r="280" spans="5:7" s="52" customFormat="1" x14ac:dyDescent="0.25">
      <c r="E280" s="60"/>
      <c r="G280" s="61"/>
    </row>
    <row r="281" spans="5:7" s="52" customFormat="1" x14ac:dyDescent="0.25">
      <c r="E281" s="60"/>
      <c r="G281" s="61"/>
    </row>
    <row r="282" spans="5:7" s="52" customFormat="1" x14ac:dyDescent="0.25">
      <c r="E282" s="60"/>
      <c r="G282" s="61"/>
    </row>
    <row r="283" spans="5:7" s="52" customFormat="1" x14ac:dyDescent="0.25">
      <c r="E283" s="60"/>
      <c r="G283" s="61"/>
    </row>
    <row r="284" spans="5:7" s="52" customFormat="1" x14ac:dyDescent="0.25">
      <c r="E284" s="60"/>
      <c r="G284" s="61"/>
    </row>
    <row r="285" spans="5:7" s="52" customFormat="1" x14ac:dyDescent="0.25">
      <c r="E285" s="60"/>
      <c r="G285" s="61"/>
    </row>
    <row r="286" spans="5:7" s="52" customFormat="1" x14ac:dyDescent="0.25">
      <c r="E286" s="60"/>
      <c r="G286" s="61"/>
    </row>
    <row r="287" spans="5:7" s="52" customFormat="1" x14ac:dyDescent="0.25">
      <c r="E287" s="60"/>
      <c r="G287" s="61"/>
    </row>
    <row r="288" spans="5:7" s="52" customFormat="1" x14ac:dyDescent="0.25">
      <c r="E288" s="60"/>
      <c r="G288" s="61"/>
    </row>
    <row r="289" spans="5:7" s="52" customFormat="1" x14ac:dyDescent="0.25">
      <c r="E289" s="60"/>
      <c r="G289" s="61"/>
    </row>
    <row r="290" spans="5:7" s="52" customFormat="1" x14ac:dyDescent="0.25">
      <c r="E290" s="60"/>
      <c r="G290" s="61"/>
    </row>
    <row r="291" spans="5:7" s="52" customFormat="1" x14ac:dyDescent="0.25">
      <c r="E291" s="60"/>
      <c r="G291" s="61"/>
    </row>
    <row r="292" spans="5:7" s="52" customFormat="1" x14ac:dyDescent="0.25">
      <c r="E292" s="60"/>
      <c r="G292" s="61"/>
    </row>
    <row r="293" spans="5:7" s="52" customFormat="1" x14ac:dyDescent="0.25">
      <c r="E293" s="60"/>
      <c r="G293" s="61"/>
    </row>
    <row r="294" spans="5:7" s="52" customFormat="1" x14ac:dyDescent="0.25">
      <c r="E294" s="60"/>
      <c r="G294" s="61"/>
    </row>
    <row r="295" spans="5:7" s="52" customFormat="1" x14ac:dyDescent="0.25">
      <c r="E295" s="60"/>
      <c r="G295" s="61"/>
    </row>
    <row r="296" spans="5:7" s="52" customFormat="1" x14ac:dyDescent="0.25">
      <c r="E296" s="60"/>
      <c r="G296" s="61"/>
    </row>
    <row r="297" spans="5:7" s="52" customFormat="1" x14ac:dyDescent="0.25">
      <c r="E297" s="60"/>
      <c r="G297" s="61"/>
    </row>
    <row r="298" spans="5:7" s="52" customFormat="1" x14ac:dyDescent="0.25">
      <c r="E298" s="60"/>
      <c r="G298" s="61"/>
    </row>
    <row r="299" spans="5:7" s="52" customFormat="1" x14ac:dyDescent="0.25">
      <c r="E299" s="60"/>
      <c r="G299" s="61"/>
    </row>
    <row r="300" spans="5:7" s="52" customFormat="1" x14ac:dyDescent="0.25">
      <c r="E300" s="60"/>
      <c r="G300" s="61"/>
    </row>
    <row r="301" spans="5:7" s="52" customFormat="1" x14ac:dyDescent="0.25">
      <c r="E301" s="60"/>
      <c r="G301" s="61"/>
    </row>
    <row r="302" spans="5:7" s="52" customFormat="1" x14ac:dyDescent="0.25">
      <c r="E302" s="60"/>
      <c r="G302" s="61"/>
    </row>
    <row r="303" spans="5:7" s="52" customFormat="1" x14ac:dyDescent="0.25">
      <c r="E303" s="60"/>
      <c r="G303" s="61"/>
    </row>
    <row r="304" spans="5:7" s="52" customFormat="1" x14ac:dyDescent="0.25">
      <c r="E304" s="60"/>
      <c r="G304" s="61"/>
    </row>
    <row r="305" spans="5:7" s="52" customFormat="1" x14ac:dyDescent="0.25">
      <c r="E305" s="60"/>
      <c r="G305" s="61"/>
    </row>
    <row r="306" spans="5:7" s="52" customFormat="1" x14ac:dyDescent="0.25">
      <c r="E306" s="60"/>
      <c r="G306" s="61"/>
    </row>
    <row r="307" spans="5:7" s="52" customFormat="1" x14ac:dyDescent="0.25">
      <c r="E307" s="60"/>
      <c r="G307" s="61"/>
    </row>
    <row r="308" spans="5:7" s="52" customFormat="1" x14ac:dyDescent="0.25">
      <c r="E308" s="60"/>
      <c r="G308" s="61"/>
    </row>
    <row r="309" spans="5:7" s="52" customFormat="1" x14ac:dyDescent="0.25">
      <c r="E309" s="60"/>
      <c r="G309" s="61"/>
    </row>
    <row r="310" spans="5:7" s="52" customFormat="1" x14ac:dyDescent="0.25">
      <c r="E310" s="60"/>
      <c r="G310" s="61"/>
    </row>
    <row r="311" spans="5:7" s="52" customFormat="1" x14ac:dyDescent="0.25">
      <c r="E311" s="60"/>
      <c r="G311" s="61"/>
    </row>
    <row r="312" spans="5:7" s="52" customFormat="1" x14ac:dyDescent="0.25">
      <c r="E312" s="60"/>
      <c r="G312" s="61"/>
    </row>
    <row r="313" spans="5:7" s="52" customFormat="1" x14ac:dyDescent="0.25">
      <c r="E313" s="60"/>
      <c r="G313" s="61"/>
    </row>
    <row r="314" spans="5:7" s="52" customFormat="1" x14ac:dyDescent="0.25">
      <c r="E314" s="60"/>
      <c r="G314" s="61"/>
    </row>
    <row r="315" spans="5:7" s="52" customFormat="1" x14ac:dyDescent="0.25">
      <c r="E315" s="60"/>
      <c r="G315" s="61"/>
    </row>
    <row r="316" spans="5:7" s="52" customFormat="1" x14ac:dyDescent="0.25">
      <c r="E316" s="60"/>
      <c r="G316" s="61"/>
    </row>
    <row r="317" spans="5:7" s="52" customFormat="1" x14ac:dyDescent="0.25">
      <c r="E317" s="60"/>
      <c r="G317" s="61"/>
    </row>
    <row r="318" spans="5:7" s="52" customFormat="1" x14ac:dyDescent="0.25">
      <c r="E318" s="60"/>
      <c r="G318" s="61"/>
    </row>
    <row r="319" spans="5:7" s="52" customFormat="1" x14ac:dyDescent="0.25">
      <c r="E319" s="60"/>
      <c r="G319" s="61"/>
    </row>
    <row r="320" spans="5:7" s="52" customFormat="1" x14ac:dyDescent="0.25">
      <c r="E320" s="60"/>
      <c r="G320" s="61"/>
    </row>
    <row r="321" spans="5:7" s="52" customFormat="1" x14ac:dyDescent="0.25">
      <c r="E321" s="60"/>
      <c r="G321" s="61"/>
    </row>
    <row r="322" spans="5:7" s="52" customFormat="1" x14ac:dyDescent="0.25">
      <c r="E322" s="60"/>
      <c r="G322" s="61"/>
    </row>
    <row r="323" spans="5:7" s="52" customFormat="1" x14ac:dyDescent="0.25">
      <c r="E323" s="60"/>
      <c r="G323" s="61"/>
    </row>
    <row r="324" spans="5:7" s="52" customFormat="1" x14ac:dyDescent="0.25">
      <c r="E324" s="60"/>
      <c r="G324" s="61"/>
    </row>
    <row r="325" spans="5:7" s="52" customFormat="1" x14ac:dyDescent="0.25">
      <c r="E325" s="60"/>
      <c r="G325" s="61"/>
    </row>
    <row r="326" spans="5:7" s="52" customFormat="1" x14ac:dyDescent="0.25">
      <c r="E326" s="60"/>
      <c r="G326" s="61"/>
    </row>
    <row r="327" spans="5:7" s="52" customFormat="1" x14ac:dyDescent="0.25">
      <c r="E327" s="60"/>
      <c r="G327" s="61"/>
    </row>
    <row r="328" spans="5:7" s="52" customFormat="1" x14ac:dyDescent="0.25">
      <c r="E328" s="60"/>
      <c r="G328" s="61"/>
    </row>
    <row r="329" spans="5:7" s="52" customFormat="1" x14ac:dyDescent="0.25">
      <c r="E329" s="60"/>
      <c r="G329" s="61"/>
    </row>
    <row r="330" spans="5:7" s="52" customFormat="1" x14ac:dyDescent="0.25">
      <c r="E330" s="60"/>
      <c r="G330" s="61"/>
    </row>
    <row r="331" spans="5:7" s="52" customFormat="1" x14ac:dyDescent="0.25">
      <c r="E331" s="60"/>
      <c r="G331" s="61"/>
    </row>
    <row r="332" spans="5:7" s="52" customFormat="1" x14ac:dyDescent="0.25">
      <c r="E332" s="60"/>
      <c r="G332" s="61"/>
    </row>
    <row r="333" spans="5:7" s="52" customFormat="1" x14ac:dyDescent="0.25">
      <c r="E333" s="60"/>
      <c r="G333" s="61"/>
    </row>
    <row r="334" spans="5:7" s="52" customFormat="1" x14ac:dyDescent="0.25">
      <c r="E334" s="60"/>
      <c r="G334" s="61"/>
    </row>
    <row r="335" spans="5:7" s="52" customFormat="1" x14ac:dyDescent="0.25">
      <c r="E335" s="60"/>
      <c r="G335" s="61"/>
    </row>
    <row r="336" spans="5:7" s="52" customFormat="1" x14ac:dyDescent="0.25">
      <c r="E336" s="60"/>
      <c r="G336" s="61"/>
    </row>
    <row r="337" spans="5:7" s="52" customFormat="1" x14ac:dyDescent="0.25">
      <c r="E337" s="60"/>
      <c r="G337" s="61"/>
    </row>
    <row r="338" spans="5:7" s="52" customFormat="1" x14ac:dyDescent="0.25">
      <c r="E338" s="60"/>
      <c r="G338" s="61"/>
    </row>
    <row r="339" spans="5:7" s="52" customFormat="1" x14ac:dyDescent="0.25">
      <c r="E339" s="60"/>
      <c r="G339" s="61"/>
    </row>
    <row r="340" spans="5:7" s="52" customFormat="1" x14ac:dyDescent="0.25">
      <c r="E340" s="60"/>
      <c r="G340" s="61"/>
    </row>
    <row r="341" spans="5:7" s="52" customFormat="1" x14ac:dyDescent="0.25">
      <c r="E341" s="60"/>
      <c r="G341" s="61"/>
    </row>
    <row r="342" spans="5:7" s="52" customFormat="1" x14ac:dyDescent="0.25">
      <c r="E342" s="60"/>
      <c r="G342" s="61"/>
    </row>
    <row r="343" spans="5:7" s="52" customFormat="1" x14ac:dyDescent="0.25">
      <c r="E343" s="60"/>
      <c r="G343" s="61"/>
    </row>
    <row r="344" spans="5:7" s="52" customFormat="1" x14ac:dyDescent="0.25">
      <c r="E344" s="60"/>
      <c r="G344" s="61"/>
    </row>
    <row r="345" spans="5:7" s="52" customFormat="1" x14ac:dyDescent="0.25">
      <c r="E345" s="60"/>
      <c r="G345" s="61"/>
    </row>
    <row r="346" spans="5:7" s="52" customFormat="1" x14ac:dyDescent="0.25">
      <c r="E346" s="60"/>
      <c r="G346" s="61"/>
    </row>
    <row r="347" spans="5:7" s="52" customFormat="1" x14ac:dyDescent="0.25">
      <c r="E347" s="60"/>
      <c r="G347" s="61"/>
    </row>
    <row r="348" spans="5:7" s="52" customFormat="1" x14ac:dyDescent="0.25">
      <c r="E348" s="60"/>
      <c r="G348" s="61"/>
    </row>
    <row r="349" spans="5:7" s="52" customFormat="1" x14ac:dyDescent="0.25">
      <c r="E349" s="60"/>
      <c r="G349" s="61"/>
    </row>
    <row r="350" spans="5:7" s="52" customFormat="1" x14ac:dyDescent="0.25">
      <c r="E350" s="60"/>
      <c r="G350" s="61"/>
    </row>
    <row r="351" spans="5:7" s="52" customFormat="1" x14ac:dyDescent="0.25">
      <c r="E351" s="60"/>
      <c r="G351" s="61"/>
    </row>
    <row r="352" spans="5:7" s="52" customFormat="1" x14ac:dyDescent="0.25">
      <c r="E352" s="60"/>
      <c r="G352" s="61"/>
    </row>
    <row r="353" spans="5:7" s="52" customFormat="1" x14ac:dyDescent="0.25">
      <c r="E353" s="60"/>
      <c r="G353" s="61"/>
    </row>
    <row r="354" spans="5:7" s="52" customFormat="1" x14ac:dyDescent="0.25">
      <c r="E354" s="60"/>
      <c r="G354" s="61"/>
    </row>
    <row r="355" spans="5:7" s="52" customFormat="1" x14ac:dyDescent="0.25">
      <c r="E355" s="60"/>
      <c r="G355" s="61"/>
    </row>
    <row r="356" spans="5:7" s="52" customFormat="1" x14ac:dyDescent="0.25">
      <c r="E356" s="60"/>
      <c r="G356" s="61"/>
    </row>
    <row r="357" spans="5:7" s="52" customFormat="1" x14ac:dyDescent="0.25">
      <c r="E357" s="60"/>
      <c r="G357" s="61"/>
    </row>
    <row r="358" spans="5:7" s="52" customFormat="1" x14ac:dyDescent="0.25">
      <c r="E358" s="60"/>
      <c r="G358" s="61"/>
    </row>
    <row r="359" spans="5:7" s="52" customFormat="1" x14ac:dyDescent="0.25">
      <c r="E359" s="60"/>
      <c r="G359" s="61"/>
    </row>
    <row r="360" spans="5:7" s="52" customFormat="1" x14ac:dyDescent="0.25">
      <c r="E360" s="60"/>
      <c r="G360" s="61"/>
    </row>
    <row r="361" spans="5:7" s="52" customFormat="1" x14ac:dyDescent="0.25">
      <c r="E361" s="60"/>
      <c r="G361" s="61"/>
    </row>
    <row r="362" spans="5:7" s="52" customFormat="1" x14ac:dyDescent="0.25">
      <c r="E362" s="60"/>
      <c r="G362" s="61"/>
    </row>
    <row r="363" spans="5:7" s="52" customFormat="1" x14ac:dyDescent="0.25">
      <c r="E363" s="60"/>
      <c r="G363" s="61"/>
    </row>
    <row r="364" spans="5:7" s="52" customFormat="1" x14ac:dyDescent="0.25">
      <c r="E364" s="60"/>
      <c r="G364" s="61"/>
    </row>
    <row r="365" spans="5:7" s="52" customFormat="1" x14ac:dyDescent="0.25">
      <c r="E365" s="60"/>
      <c r="G365" s="61"/>
    </row>
    <row r="366" spans="5:7" s="52" customFormat="1" x14ac:dyDescent="0.25">
      <c r="E366" s="60"/>
      <c r="G366" s="61"/>
    </row>
    <row r="367" spans="5:7" s="52" customFormat="1" x14ac:dyDescent="0.25">
      <c r="E367" s="60"/>
      <c r="G367" s="61"/>
    </row>
    <row r="368" spans="5:7" s="52" customFormat="1" x14ac:dyDescent="0.25">
      <c r="E368" s="60"/>
      <c r="G368" s="61"/>
    </row>
    <row r="369" spans="5:7" s="52" customFormat="1" x14ac:dyDescent="0.25">
      <c r="E369" s="60"/>
      <c r="G369" s="61"/>
    </row>
    <row r="370" spans="5:7" s="52" customFormat="1" x14ac:dyDescent="0.25">
      <c r="E370" s="60"/>
      <c r="G370" s="61"/>
    </row>
    <row r="371" spans="5:7" s="52" customFormat="1" x14ac:dyDescent="0.25">
      <c r="E371" s="60"/>
      <c r="G371" s="61"/>
    </row>
    <row r="372" spans="5:7" s="52" customFormat="1" x14ac:dyDescent="0.25">
      <c r="E372" s="60"/>
      <c r="G372" s="61"/>
    </row>
    <row r="373" spans="5:7" s="52" customFormat="1" x14ac:dyDescent="0.25">
      <c r="E373" s="60"/>
      <c r="G373" s="61"/>
    </row>
    <row r="374" spans="5:7" s="52" customFormat="1" x14ac:dyDescent="0.25">
      <c r="E374" s="60"/>
      <c r="G374" s="61"/>
    </row>
    <row r="375" spans="5:7" s="52" customFormat="1" x14ac:dyDescent="0.25">
      <c r="E375" s="60"/>
      <c r="G375" s="61"/>
    </row>
    <row r="376" spans="5:7" s="52" customFormat="1" x14ac:dyDescent="0.25">
      <c r="E376" s="60"/>
      <c r="G376" s="61"/>
    </row>
    <row r="377" spans="5:7" s="52" customFormat="1" x14ac:dyDescent="0.25">
      <c r="E377" s="60"/>
      <c r="G377" s="61"/>
    </row>
    <row r="378" spans="5:7" s="52" customFormat="1" x14ac:dyDescent="0.25">
      <c r="E378" s="60"/>
      <c r="G378" s="61"/>
    </row>
    <row r="379" spans="5:7" s="52" customFormat="1" x14ac:dyDescent="0.25">
      <c r="E379" s="60"/>
      <c r="G379" s="61"/>
    </row>
    <row r="380" spans="5:7" s="52" customFormat="1" x14ac:dyDescent="0.25">
      <c r="E380" s="60"/>
      <c r="G380" s="61"/>
    </row>
    <row r="381" spans="5:7" s="52" customFormat="1" x14ac:dyDescent="0.25">
      <c r="E381" s="60"/>
      <c r="G381" s="61"/>
    </row>
    <row r="382" spans="5:7" s="52" customFormat="1" x14ac:dyDescent="0.25">
      <c r="E382" s="60"/>
      <c r="G382" s="61"/>
    </row>
  </sheetData>
  <sheetProtection algorithmName="SHA-512" hashValue="imA3YhXT6hb/F39T6WfuA1fEzRX9s21r2q5t2C/zYQGaygM/KiJo/c7JubZiUofBmfxWUSJf3/8oLjMEdUpbYw==" saltValue="AtID8gWShzPhQhxhKd6NoA==" spinCount="100000" sheet="1" objects="1" scenarios="1" selectLockedCells="1"/>
  <mergeCells count="18">
    <mergeCell ref="B6:L6"/>
    <mergeCell ref="J10:L10"/>
    <mergeCell ref="J9:L9"/>
    <mergeCell ref="A1:L1"/>
    <mergeCell ref="B4:L4"/>
    <mergeCell ref="B5:L5"/>
    <mergeCell ref="B2:L2"/>
    <mergeCell ref="A130:A159"/>
    <mergeCell ref="H130:H159"/>
    <mergeCell ref="A70:A99"/>
    <mergeCell ref="H70:H99"/>
    <mergeCell ref="A100:A129"/>
    <mergeCell ref="H100:H129"/>
    <mergeCell ref="A40:A69"/>
    <mergeCell ref="H40:H69"/>
    <mergeCell ref="A10:A39"/>
    <mergeCell ref="H10:H39"/>
    <mergeCell ref="J21:K21"/>
  </mergeCells>
  <phoneticPr fontId="5" type="noConversion"/>
  <conditionalFormatting sqref="H10:I10 H40 I11:I109 H70 H100">
    <cfRule type="cellIs" dxfId="15" priority="5" operator="equal">
      <formula>"PASS"</formula>
    </cfRule>
  </conditionalFormatting>
  <conditionalFormatting sqref="L11:L15">
    <cfRule type="containsText" dxfId="14" priority="2" operator="containsText" text="FAIL">
      <formula>NOT(ISERROR(SEARCH("FAIL",L11)))</formula>
    </cfRule>
    <cfRule type="containsText" dxfId="13" priority="3" operator="containsText" text="PASS">
      <formula>NOT(ISERROR(SEARCH("PASS",L11)))</formula>
    </cfRule>
    <cfRule type="containsText" dxfId="12" priority="4" operator="containsText" text="Pending">
      <formula>NOT(ISERROR(SEARCH("Pending",L11)))</formula>
    </cfRule>
  </conditionalFormatting>
  <conditionalFormatting sqref="H130">
    <cfRule type="cellIs" dxfId="11" priority="1" operator="equal">
      <formula>"PASS"</formula>
    </cfRule>
  </conditionalFormatting>
  <pageMargins left="0.7" right="0.7" top="0.75" bottom="0.75" header="0.3" footer="0.3"/>
  <pageSetup scale="4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8112-1BDF-4118-8863-BD7F203C34B6}">
  <sheetPr codeName="Sheet3">
    <pageSetUpPr fitToPage="1"/>
  </sheetPr>
  <dimension ref="B1:K58"/>
  <sheetViews>
    <sheetView showGridLines="0" tabSelected="1" zoomScale="110" zoomScaleNormal="110" zoomScaleSheetLayoutView="115" workbookViewId="0">
      <selection activeCell="R84" sqref="R84"/>
    </sheetView>
  </sheetViews>
  <sheetFormatPr defaultRowHeight="15" x14ac:dyDescent="0.25"/>
  <cols>
    <col min="1" max="1" width="0.42578125" customWidth="1"/>
    <col min="2" max="2" width="19.42578125" bestFit="1" customWidth="1"/>
    <col min="3" max="3" width="16.5703125" bestFit="1" customWidth="1"/>
    <col min="4" max="4" width="8.7109375" customWidth="1"/>
    <col min="5" max="5" width="5.140625" customWidth="1"/>
    <col min="6" max="7" width="19.42578125" bestFit="1" customWidth="1"/>
    <col min="8" max="8" width="0.42578125" customWidth="1"/>
    <col min="9" max="10" width="8.7109375" hidden="1" customWidth="1"/>
  </cols>
  <sheetData>
    <row r="1" spans="2:10" ht="11.65" customHeight="1" x14ac:dyDescent="0.25"/>
    <row r="2" spans="2:10" x14ac:dyDescent="0.25">
      <c r="J2" s="7"/>
    </row>
    <row r="3" spans="2:10" ht="14.25" customHeight="1" x14ac:dyDescent="0.25">
      <c r="J3" s="7"/>
    </row>
    <row r="4" spans="2:10" ht="14.25" customHeight="1" x14ac:dyDescent="0.25">
      <c r="J4" s="7"/>
    </row>
    <row r="5" spans="2:10" x14ac:dyDescent="0.25">
      <c r="G5" s="8">
        <f ca="1">TODAY()</f>
        <v>45365</v>
      </c>
      <c r="J5" s="7"/>
    </row>
    <row r="6" spans="2:10" ht="15.75" customHeight="1" x14ac:dyDescent="0.25">
      <c r="B6" s="18" t="s">
        <v>0</v>
      </c>
      <c r="C6" s="17"/>
      <c r="D6" s="17"/>
      <c r="E6" s="17"/>
      <c r="F6" s="17"/>
      <c r="G6" s="17"/>
      <c r="J6" s="7"/>
    </row>
    <row r="7" spans="2:10" ht="14.25" customHeight="1" x14ac:dyDescent="0.25">
      <c r="B7" s="17"/>
      <c r="C7" s="17"/>
      <c r="D7" s="17"/>
      <c r="E7" s="17"/>
      <c r="F7" s="17"/>
      <c r="G7" s="17"/>
      <c r="J7" s="7"/>
    </row>
    <row r="8" spans="2:10" ht="14.25" customHeight="1" x14ac:dyDescent="0.35">
      <c r="B8" s="17" t="s">
        <v>75</v>
      </c>
      <c r="C8" s="17"/>
      <c r="D8" s="17"/>
      <c r="E8" s="17"/>
      <c r="F8" s="17"/>
      <c r="G8" s="17"/>
      <c r="J8" s="7"/>
    </row>
    <row r="9" spans="2:10" ht="14.25" customHeight="1" x14ac:dyDescent="0.25">
      <c r="B9" s="17" t="s">
        <v>76</v>
      </c>
      <c r="C9" s="17"/>
      <c r="D9" s="17"/>
      <c r="E9" s="17"/>
      <c r="F9" s="17"/>
      <c r="G9" s="17"/>
      <c r="J9" s="7"/>
    </row>
    <row r="10" spans="2:10" ht="15.75" customHeight="1" x14ac:dyDescent="0.25">
      <c r="B10" s="17" t="s">
        <v>77</v>
      </c>
      <c r="C10" s="17"/>
      <c r="D10" s="17"/>
      <c r="E10" s="17"/>
      <c r="F10" s="17"/>
      <c r="G10" s="17"/>
      <c r="J10" s="7"/>
    </row>
    <row r="11" spans="2:10" ht="14.25" customHeight="1" x14ac:dyDescent="0.25">
      <c r="B11" s="17" t="s">
        <v>78</v>
      </c>
      <c r="C11" s="17"/>
      <c r="D11" s="17"/>
      <c r="E11" s="17"/>
      <c r="F11" s="17"/>
      <c r="G11" s="17"/>
      <c r="J11" s="7"/>
    </row>
    <row r="12" spans="2:10" ht="14.25" customHeight="1" x14ac:dyDescent="0.25">
      <c r="B12" s="17"/>
      <c r="C12" s="17"/>
      <c r="D12" s="17"/>
      <c r="E12" s="17"/>
      <c r="F12" s="17"/>
      <c r="G12" s="17"/>
      <c r="J12" s="7"/>
    </row>
    <row r="13" spans="2:10" ht="15.75" thickBot="1" x14ac:dyDescent="0.3">
      <c r="J13" s="7"/>
    </row>
    <row r="14" spans="2:10" ht="15.75" thickBot="1" x14ac:dyDescent="0.3">
      <c r="B14" s="122" t="str">
        <f>'[1]MSX Total 4 hours RB Data'!K14</f>
        <v>Mean Delta Log</v>
      </c>
      <c r="C14" s="123"/>
      <c r="D14" s="124"/>
      <c r="E14" s="30"/>
      <c r="F14" s="19" t="str">
        <f>'BAX System Quant Evaluation'!J16</f>
        <v>Delta Log Analysis</v>
      </c>
      <c r="G14" s="20" t="str">
        <f>'BAX System Quant Evaluation'!K16</f>
        <v>eBIAS (ISO 16140)</v>
      </c>
      <c r="J14" s="7"/>
    </row>
    <row r="15" spans="2:10" x14ac:dyDescent="0.25">
      <c r="B15" s="41" t="str">
        <f>'BAX System Quant Evaluation'!J11</f>
        <v>Matrix 1</v>
      </c>
      <c r="C15" s="38">
        <f>'BAX System Quant Evaluation'!K11</f>
        <v>-0.15496740610090023</v>
      </c>
      <c r="D15" s="42" t="str">
        <f>'BAX System Quant Evaluation'!L11</f>
        <v>PASS</v>
      </c>
      <c r="E15" s="1"/>
      <c r="F15" s="21" t="str">
        <f>'BAX System Quant Evaluation'!J17</f>
        <v>Mean Delta Log</v>
      </c>
      <c r="G15" s="22">
        <f>'BAX System Quant Evaluation'!K17</f>
        <v>-5.2507032567788867E-2</v>
      </c>
      <c r="J15" s="7"/>
    </row>
    <row r="16" spans="2:10" ht="15.75" thickBot="1" x14ac:dyDescent="0.3">
      <c r="B16" s="31" t="str">
        <f>'BAX System Quant Evaluation'!J12</f>
        <v>Matrix 2</v>
      </c>
      <c r="C16" s="2">
        <f>'BAX System Quant Evaluation'!K12</f>
        <v>7.4743262933982813E-3</v>
      </c>
      <c r="D16" s="32" t="str">
        <f>'BAX System Quant Evaluation'!L12</f>
        <v>PASS</v>
      </c>
      <c r="E16" s="1"/>
      <c r="F16" s="23" t="str">
        <f>'BAX System Quant Evaluation'!J18</f>
        <v>Median Delta Log</v>
      </c>
      <c r="G16" s="24">
        <f>'BAX System Quant Evaluation'!K18</f>
        <v>-2.5576261223690638E-2</v>
      </c>
      <c r="J16" s="7"/>
    </row>
    <row r="17" spans="2:10" x14ac:dyDescent="0.25">
      <c r="B17" s="31" t="str">
        <f>'BAX System Quant Evaluation'!J13</f>
        <v>Matrix 3</v>
      </c>
      <c r="C17" s="2">
        <f>'BAX System Quant Evaluation'!K13</f>
        <v>1.1211489440097422E-2</v>
      </c>
      <c r="D17" s="32" t="str">
        <f>'BAX System Quant Evaluation'!L13</f>
        <v>PASS</v>
      </c>
      <c r="E17" s="1"/>
      <c r="F17" s="21" t="str">
        <f>'BAX System Quant Evaluation'!J21</f>
        <v>Kappa Analysis</v>
      </c>
      <c r="G17" s="25"/>
      <c r="J17" s="7"/>
    </row>
    <row r="18" spans="2:10" ht="15.75" thickBot="1" x14ac:dyDescent="0.3">
      <c r="B18" s="31" t="str">
        <f>'BAX System Quant Evaluation'!J14</f>
        <v>Matrix 4</v>
      </c>
      <c r="C18" s="2">
        <f>'BAX System Quant Evaluation'!K14</f>
        <v>1.1211489440097422E-2</v>
      </c>
      <c r="D18" s="32" t="str">
        <f>'BAX System Quant Evaluation'!L14</f>
        <v>PASS</v>
      </c>
      <c r="E18" s="1"/>
      <c r="F18" s="23" t="str">
        <f>'BAX System Quant Evaluation'!J22</f>
        <v>Samples</v>
      </c>
      <c r="G18" s="26">
        <f>'BAX System Quant Evaluation'!K22</f>
        <v>75</v>
      </c>
      <c r="J18" s="7"/>
    </row>
    <row r="19" spans="2:10" ht="15.75" thickBot="1" x14ac:dyDescent="0.3">
      <c r="B19" s="33" t="str">
        <f>'BAX System Quant Evaluation'!J15</f>
        <v>Matrix 5</v>
      </c>
      <c r="C19" s="34">
        <f>'BAX System Quant Evaluation'!K15</f>
        <v>1.1211489440097422E-2</v>
      </c>
      <c r="D19" s="35" t="str">
        <f>'BAX System Quant Evaluation'!L15</f>
        <v>PASS</v>
      </c>
      <c r="E19" s="1"/>
      <c r="F19" s="19" t="str">
        <f>'BAX System Quant Evaluation'!J23</f>
        <v>Agreement at 0.5 Log</v>
      </c>
      <c r="G19" s="27">
        <f>'BAX System Quant Evaluation'!K23</f>
        <v>1</v>
      </c>
      <c r="J19" s="7"/>
    </row>
    <row r="20" spans="2:10" x14ac:dyDescent="0.25">
      <c r="B20" s="1"/>
      <c r="C20" s="3"/>
      <c r="D20" s="1"/>
      <c r="E20" s="1"/>
      <c r="F20" s="21" t="str">
        <f>'BAX System Quant Evaluation'!J24</f>
        <v>Slope</v>
      </c>
      <c r="G20" s="28">
        <f>'BAX System Quant Evaluation'!K24</f>
        <v>1.1619333769934712</v>
      </c>
      <c r="J20" s="7"/>
    </row>
    <row r="21" spans="2:10" ht="15.75" thickBot="1" x14ac:dyDescent="0.3">
      <c r="B21" s="1"/>
      <c r="C21" s="3"/>
      <c r="D21" s="1"/>
      <c r="E21" s="1"/>
      <c r="F21" s="23" t="str">
        <f>'BAX System Quant Evaluation'!J25</f>
        <v>Correlation</v>
      </c>
      <c r="G21" s="29">
        <f>'BAX System Quant Evaluation'!K25</f>
        <v>0.91932381579547884</v>
      </c>
      <c r="J21" s="7"/>
    </row>
    <row r="22" spans="2:10" x14ac:dyDescent="0.25">
      <c r="B22" s="1"/>
      <c r="C22" s="3"/>
      <c r="D22" s="1"/>
      <c r="E22" s="1"/>
    </row>
    <row r="23" spans="2:10" x14ac:dyDescent="0.25">
      <c r="B23" s="1"/>
      <c r="C23" s="3"/>
      <c r="D23" s="1"/>
      <c r="E23" s="1"/>
    </row>
    <row r="24" spans="2:10" x14ac:dyDescent="0.25">
      <c r="B24" s="1"/>
      <c r="C24" s="3"/>
      <c r="D24" s="1"/>
      <c r="E24" s="1"/>
    </row>
    <row r="25" spans="2:10" x14ac:dyDescent="0.25">
      <c r="B25" s="1"/>
      <c r="C25" s="10"/>
      <c r="D25" s="1"/>
      <c r="E25" s="1"/>
    </row>
    <row r="26" spans="2:10" x14ac:dyDescent="0.25">
      <c r="B26" s="1"/>
      <c r="C26" s="11"/>
    </row>
    <row r="27" spans="2:10" x14ac:dyDescent="0.25">
      <c r="B27" s="1"/>
      <c r="C27" s="11"/>
    </row>
    <row r="28" spans="2:10" x14ac:dyDescent="0.25">
      <c r="B28" s="1"/>
      <c r="C28" s="11"/>
      <c r="D28" s="1"/>
      <c r="E28" s="1"/>
      <c r="J28" s="7"/>
    </row>
    <row r="29" spans="2:10" x14ac:dyDescent="0.25">
      <c r="B29" s="1"/>
      <c r="C29" s="11"/>
      <c r="D29" s="1"/>
      <c r="E29" s="1"/>
      <c r="J29" s="7"/>
    </row>
    <row r="30" spans="2:10" x14ac:dyDescent="0.25">
      <c r="B30" s="1"/>
      <c r="C30" s="11"/>
      <c r="D30" s="1"/>
      <c r="E30" s="1"/>
      <c r="J30" s="7"/>
    </row>
    <row r="31" spans="2:10" x14ac:dyDescent="0.25">
      <c r="B31" s="1"/>
      <c r="C31" s="11"/>
      <c r="D31" s="1"/>
      <c r="E31" s="1"/>
      <c r="J31" s="7"/>
    </row>
    <row r="32" spans="2:10" x14ac:dyDescent="0.25">
      <c r="B32" s="1"/>
      <c r="C32" s="11"/>
      <c r="D32" s="1"/>
      <c r="E32" s="1"/>
      <c r="J32" s="7"/>
    </row>
    <row r="33" spans="2:11" x14ac:dyDescent="0.25">
      <c r="B33" s="1"/>
      <c r="C33" s="11"/>
      <c r="D33" s="1"/>
      <c r="E33" s="1"/>
      <c r="J33" s="7"/>
    </row>
    <row r="34" spans="2:11" x14ac:dyDescent="0.25">
      <c r="B34" s="1"/>
      <c r="C34" s="11"/>
      <c r="D34" s="1"/>
      <c r="E34" s="1"/>
      <c r="J34" s="7"/>
    </row>
    <row r="35" spans="2:11" x14ac:dyDescent="0.25">
      <c r="B35" s="1"/>
      <c r="C35" s="11"/>
      <c r="D35" s="1"/>
      <c r="E35" s="1"/>
      <c r="J35" s="7"/>
    </row>
    <row r="36" spans="2:11" x14ac:dyDescent="0.25">
      <c r="J36" s="7"/>
    </row>
    <row r="37" spans="2:11" x14ac:dyDescent="0.25">
      <c r="J37" s="7"/>
    </row>
    <row r="38" spans="2:11" x14ac:dyDescent="0.25">
      <c r="J38" s="7"/>
    </row>
    <row r="39" spans="2:11" x14ac:dyDescent="0.25">
      <c r="J39" s="7"/>
    </row>
    <row r="40" spans="2:11" x14ac:dyDescent="0.25">
      <c r="J40" s="7"/>
    </row>
    <row r="41" spans="2:11" x14ac:dyDescent="0.25">
      <c r="J41" s="7"/>
    </row>
    <row r="42" spans="2:11" x14ac:dyDescent="0.25">
      <c r="J42" s="7"/>
    </row>
    <row r="43" spans="2:11" x14ac:dyDescent="0.25">
      <c r="J43" s="7"/>
    </row>
    <row r="44" spans="2:11" x14ac:dyDescent="0.25">
      <c r="J44" s="7"/>
    </row>
    <row r="45" spans="2:11" x14ac:dyDescent="0.25">
      <c r="J45" s="7"/>
    </row>
    <row r="46" spans="2:11" x14ac:dyDescent="0.25">
      <c r="J46" s="7"/>
    </row>
    <row r="47" spans="2:11" x14ac:dyDescent="0.25">
      <c r="B47" s="48" t="s">
        <v>69</v>
      </c>
      <c r="C47" s="49"/>
      <c r="D47" s="49"/>
      <c r="E47" s="49"/>
      <c r="F47" s="49"/>
      <c r="G47" s="50" t="s">
        <v>81</v>
      </c>
      <c r="H47" s="49"/>
      <c r="I47" s="49"/>
      <c r="J47" s="49"/>
      <c r="K47" s="49"/>
    </row>
    <row r="48" spans="2:11" x14ac:dyDescent="0.25">
      <c r="J48" s="7"/>
    </row>
    <row r="49" spans="10:10" x14ac:dyDescent="0.25">
      <c r="J49" s="7"/>
    </row>
    <row r="50" spans="10:10" x14ac:dyDescent="0.25">
      <c r="J50" s="7"/>
    </row>
    <row r="51" spans="10:10" x14ac:dyDescent="0.25">
      <c r="J51" s="7"/>
    </row>
    <row r="52" spans="10:10" x14ac:dyDescent="0.25">
      <c r="J52" s="7"/>
    </row>
    <row r="53" spans="10:10" x14ac:dyDescent="0.25">
      <c r="J53" s="7"/>
    </row>
    <row r="54" spans="10:10" x14ac:dyDescent="0.25">
      <c r="J54" s="7"/>
    </row>
    <row r="55" spans="10:10" x14ac:dyDescent="0.25">
      <c r="J55" s="7"/>
    </row>
    <row r="56" spans="10:10" x14ac:dyDescent="0.25">
      <c r="J56" s="7"/>
    </row>
    <row r="57" spans="10:10" x14ac:dyDescent="0.25">
      <c r="J57" s="7"/>
    </row>
    <row r="58" spans="10:10" x14ac:dyDescent="0.25">
      <c r="J58" s="7"/>
    </row>
  </sheetData>
  <sheetProtection algorithmName="SHA-512" hashValue="xNmgjpqssFA6goq6j6NjqM5gqYgYvXBrc0pW1FrBT0MFNu4RrLPF1/IvtQ1bcmtuzNC0GIYo0WfIyJRCaC4BUA==" saltValue="wRzbWJdoTi1V+b7Sqw3vxA==" spinCount="100000" sheet="1" objects="1" scenarios="1" selectLockedCells="1"/>
  <mergeCells count="1">
    <mergeCell ref="B14:D14"/>
  </mergeCells>
  <conditionalFormatting sqref="E15:E24 D25:E25 E28:E35">
    <cfRule type="cellIs" dxfId="10" priority="13" operator="equal">
      <formula>"PENDING"</formula>
    </cfRule>
    <cfRule type="cellIs" dxfId="9" priority="14" operator="equal">
      <formula>"FAIL"</formula>
    </cfRule>
    <cfRule type="cellIs" dxfId="8" priority="15" operator="equal">
      <formula>"PASS"</formula>
    </cfRule>
  </conditionalFormatting>
  <conditionalFormatting sqref="D25">
    <cfRule type="cellIs" dxfId="7" priority="7" operator="equal">
      <formula>"PENDING"</formula>
    </cfRule>
    <cfRule type="cellIs" dxfId="6" priority="10" operator="equal">
      <formula>"Pending"</formula>
    </cfRule>
  </conditionalFormatting>
  <conditionalFormatting sqref="G15:G16">
    <cfRule type="cellIs" dxfId="5" priority="6" operator="between">
      <formula>-0.51</formula>
      <formula>0.51</formula>
    </cfRule>
  </conditionalFormatting>
  <conditionalFormatting sqref="G19">
    <cfRule type="cellIs" dxfId="4" priority="5" operator="greaterThan">
      <formula>0.6</formula>
    </cfRule>
  </conditionalFormatting>
  <conditionalFormatting sqref="G20">
    <cfRule type="cellIs" dxfId="3" priority="4" operator="between">
      <formula>0.65</formula>
      <formula>1.35</formula>
    </cfRule>
  </conditionalFormatting>
  <conditionalFormatting sqref="G21">
    <cfRule type="cellIs" dxfId="2" priority="3" operator="greaterThan">
      <formula>0.6</formula>
    </cfRule>
  </conditionalFormatting>
  <conditionalFormatting sqref="D15:D24">
    <cfRule type="cellIs" dxfId="1" priority="1" operator="equal">
      <formula>"FAIL"</formula>
    </cfRule>
    <cfRule type="cellIs" dxfId="0" priority="2" operator="equal">
      <formula>"PASS"</formula>
    </cfRule>
  </conditionalFormatting>
  <hyperlinks>
    <hyperlink ref="B47" r:id="rId1" xr:uid="{E3629F31-C60A-4F5C-B6ED-D7097246C60F}"/>
  </hyperlinks>
  <pageMargins left="0.70866141732283472" right="0.70866141732283472" top="0.74803149606299213" bottom="0.74803149606299213" header="0.31496062992125984" footer="0.31496062992125984"/>
  <pageSetup scale="96"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65BF354A764F498BBCEB840523FC28" ma:contentTypeVersion="21" ma:contentTypeDescription="Create a new document." ma:contentTypeScope="" ma:versionID="9f9fbacf9c25b3612b00ae0078942ae8">
  <xsd:schema xmlns:xsd="http://www.w3.org/2001/XMLSchema" xmlns:xs="http://www.w3.org/2001/XMLSchema" xmlns:p="http://schemas.microsoft.com/office/2006/metadata/properties" xmlns:ns2="f83f4437-499e-4a75-9c9b-164fd938e132" xmlns:ns3="1dc5f9eb-0c87-470f-a92e-485f8dfc0313" targetNamespace="http://schemas.microsoft.com/office/2006/metadata/properties" ma:root="true" ma:fieldsID="62db0bf28c51626c3c0b524597a4a725" ns2:_="" ns3:_="">
    <xsd:import namespace="f83f4437-499e-4a75-9c9b-164fd938e132"/>
    <xsd:import namespace="1dc5f9eb-0c87-470f-a92e-485f8dfc0313"/>
    <xsd:element name="properties">
      <xsd:complexType>
        <xsd:sequence>
          <xsd:element name="documentManagement">
            <xsd:complexType>
              <xsd:all>
                <xsd:element ref="ns2:MediaServiceMetadata" minOccurs="0"/>
                <xsd:element ref="ns2:MediaServiceFastMetadata" minOccurs="0"/>
                <xsd:element ref="ns2:ProductCategory" minOccurs="0"/>
                <xsd:element ref="ns2:h162c42e7e8b48a0aebafabbd0b4d9d8" minOccurs="0"/>
                <xsd:element ref="ns3:TaxCatchAll" minOccurs="0"/>
                <xsd:element ref="ns2:MediaServiceDateTaken"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f4437-499e-4a75-9c9b-164fd938e1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oductCategory" ma:index="10" nillable="true" ma:displayName="Product Category" ma:default="Multi-category" ma:description="Product category per F&amp;B website navigation" ma:format="Dropdown" ma:internalName="ProductCategory">
      <xsd:simpleType>
        <xsd:restriction base="dms:Choice">
          <xsd:enumeration value="Allergens"/>
          <xsd:enumeration value="ATP Monitoring"/>
          <xsd:enumeration value="Enzymes &amp; Efficiency Tests"/>
          <xsd:enumeration value="Indicator Organisms"/>
          <xsd:enumeration value="Microbial Screening"/>
          <xsd:enumeration value="Mycotoxins"/>
          <xsd:enumeration value="Pathogen Detection"/>
          <xsd:enumeration value="Sample Collection"/>
          <xsd:enumeration value="Multi-category"/>
        </xsd:restriction>
      </xsd:simpleType>
    </xsd:element>
    <xsd:element name="h162c42e7e8b48a0aebafabbd0b4d9d8" ma:index="12" nillable="true" ma:taxonomy="true" ma:internalName="h162c42e7e8b48a0aebafabbd0b4d9d8" ma:taxonomyFieldName="Tags" ma:displayName="Tags" ma:default="" ma:fieldId="{1162c42e-7e8b-48a0-aeba-fabbd0b4d9d8}" ma:taxonomyMulti="true" ma:sspId="61a72e9b-81a3-48eb-af7c-f247de5c948d" ma:termSetId="18843827-0de4-4578-b237-1765c0d8ea3b" ma:anchorId="00000000-0000-0000-0000-000000000000" ma:open="true" ma:isKeyword="false">
      <xsd:complexType>
        <xsd:sequence>
          <xsd:element ref="pc:Terms" minOccurs="0" maxOccurs="1"/>
        </xsd:sequence>
      </xsd:complex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72e9b-81a3-48eb-af7c-f247de5c94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c5f9eb-0c87-470f-a92e-485f8dfc031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d165da8-dac0-4987-8552-3388fabcda5e}" ma:internalName="TaxCatchAll" ma:showField="CatchAllData" ma:web="1dc5f9eb-0c87-470f-a92e-485f8dfc031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dc5f9eb-0c87-470f-a92e-485f8dfc0313" xsi:nil="true"/>
    <h162c42e7e8b48a0aebafabbd0b4d9d8 xmlns="f83f4437-499e-4a75-9c9b-164fd938e132">
      <Terms xmlns="http://schemas.microsoft.com/office/infopath/2007/PartnerControls"/>
    </h162c42e7e8b48a0aebafabbd0b4d9d8>
    <lcf76f155ced4ddcb4097134ff3c332f xmlns="f83f4437-499e-4a75-9c9b-164fd938e132">
      <Terms xmlns="http://schemas.microsoft.com/office/infopath/2007/PartnerControls"/>
    </lcf76f155ced4ddcb4097134ff3c332f>
    <ProductCategory xmlns="f83f4437-499e-4a75-9c9b-164fd938e1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B75E7-14B8-48F2-95DB-22C611F5C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f4437-499e-4a75-9c9b-164fd938e132"/>
    <ds:schemaRef ds:uri="1dc5f9eb-0c87-470f-a92e-485f8dfc0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223F7B-15CC-4051-B494-5302D4B55E7E}">
  <ds:schemaRefs>
    <ds:schemaRef ds:uri="http://purl.org/dc/terms/"/>
    <ds:schemaRef ds:uri="http://purl.org/dc/elements/1.1/"/>
    <ds:schemaRef ds:uri="f83f4437-499e-4a75-9c9b-164fd938e132"/>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1dc5f9eb-0c87-470f-a92e-485f8dfc0313"/>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095F719-E03E-433B-9466-9C6655763D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BAX System Quant Evaluation</vt:lpstr>
      <vt:lpstr>Quant Report</vt:lpstr>
      <vt:lpstr>'BAX System Quant Evaluation'!Print_Area</vt:lpstr>
      <vt:lpstr>Instructions!Print_Area</vt:lpstr>
      <vt:lpstr>'Quant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Hygiena</dc:creator>
  <cp:keywords/>
  <dc:description/>
  <cp:lastModifiedBy>Christine Hilbert</cp:lastModifiedBy>
  <cp:revision/>
  <cp:lastPrinted>2024-03-06T23:09:18Z</cp:lastPrinted>
  <dcterms:created xsi:type="dcterms:W3CDTF">2023-05-26T11:23:40Z</dcterms:created>
  <dcterms:modified xsi:type="dcterms:W3CDTF">2024-03-14T20:14:00Z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0x0101005B65BF354A764F498BBCEB840523FC28</vt:lpwstr>
  </property>
  <property fmtid="{D5CDD505-2E9C-101B-9397-08002B2CF9AE}" pid="3" name="MediaServiceImageTags">
    <vt:lpwstr/>
  </property>
  <property fmtid="{D5CDD505-2E9C-101B-9397-08002B2CF9AE}" pid="4" name="Tags">
    <vt:lpwstr/>
  </property>
</Properties>
</file>