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medicalpackaging.sharepoint.com/sites/HygienaUKMarketing-Design/Shared Documents/Design/Technical Writing/Uploads/"/>
    </mc:Choice>
  </mc:AlternateContent>
  <xr:revisionPtr revIDLastSave="0" documentId="8_{B5CCFB96-E5EA-4DE0-A940-0CAB14257601}" xr6:coauthVersionLast="47" xr6:coauthVersionMax="47" xr10:uidLastSave="{00000000-0000-0000-0000-000000000000}"/>
  <bookViews>
    <workbookView xWindow="28680" yWindow="-45" windowWidth="29040" windowHeight="15720" firstSheet="12" activeTab="15" xr2:uid="{CCAB54F8-24AC-465E-BCE0-8C2E1F106FE4}"/>
  </bookViews>
  <sheets>
    <sheet name="AlerTox ELISA Almond" sheetId="21" r:id="rId1"/>
    <sheet name="AlerTox ELISA BLG" sheetId="2" r:id="rId2"/>
    <sheet name="AlerTox ELISA Casein" sheetId="3" r:id="rId3"/>
    <sheet name="AlerTox ELISA Cashew" sheetId="4" r:id="rId4"/>
    <sheet name="AlerTox ELISA Coconut" sheetId="5" r:id="rId5"/>
    <sheet name="AlerTox ELISA Crustacean" sheetId="6" r:id="rId6"/>
    <sheet name="AlerTox ELISA Egg" sheetId="7" r:id="rId7"/>
    <sheet name="AlerTox ELISA Fish" sheetId="8" r:id="rId8"/>
    <sheet name="AlerTox ELISA Hazelnut" sheetId="9" r:id="rId9"/>
    <sheet name="AlerTox ELISA Lupine" sheetId="10" r:id="rId10"/>
    <sheet name="AlerTox ELISA Lysozyme" sheetId="11" r:id="rId11"/>
    <sheet name="AlerTox ELISA Macadamia" sheetId="12" r:id="rId12"/>
    <sheet name="AlerTox ELISA Milk" sheetId="13" r:id="rId13"/>
    <sheet name="AlerTox ELISA Mustard" sheetId="14" r:id="rId14"/>
    <sheet name="AlerTox ELISA Ovalbumin (OVA)" sheetId="15" r:id="rId15"/>
    <sheet name="AlerTox ELISA Peanut" sheetId="16" r:id="rId16"/>
    <sheet name="AlerTox ELISA Pistachio" sheetId="17" r:id="rId17"/>
    <sheet name="AlerTox ELISA Sesame" sheetId="18" r:id="rId18"/>
    <sheet name="AlerTox ELISA Soy (STI)" sheetId="19" r:id="rId19"/>
    <sheet name="AlerTox ELISA Walnut" sheetId="20"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21" l="1"/>
  <c r="J25" i="20"/>
  <c r="J25" i="18"/>
  <c r="J25" i="17"/>
  <c r="J25" i="15"/>
  <c r="J25" i="14"/>
  <c r="J28" i="13"/>
  <c r="J27" i="13"/>
  <c r="J25" i="13"/>
  <c r="J25" i="12"/>
  <c r="J25" i="11"/>
  <c r="J25" i="10"/>
  <c r="J25" i="9"/>
  <c r="J25" i="8"/>
  <c r="J25" i="7"/>
  <c r="J25" i="6"/>
  <c r="J28" i="5"/>
  <c r="J28" i="4"/>
  <c r="J27" i="4"/>
  <c r="J26" i="4"/>
  <c r="J25" i="4"/>
  <c r="J28" i="3"/>
  <c r="J27" i="3"/>
  <c r="J26" i="3"/>
  <c r="J25" i="3"/>
  <c r="J17" i="3"/>
  <c r="J25" i="2"/>
  <c r="J26" i="2"/>
  <c r="J28" i="2"/>
  <c r="J27" i="2"/>
  <c r="G88" i="21"/>
  <c r="F88" i="21"/>
  <c r="G87" i="21"/>
  <c r="F87" i="21"/>
  <c r="G86" i="21"/>
  <c r="F86" i="21"/>
  <c r="G85" i="21"/>
  <c r="F85" i="21"/>
  <c r="G84" i="21"/>
  <c r="F84" i="21"/>
  <c r="G83" i="21"/>
  <c r="F83" i="21"/>
  <c r="G82" i="21"/>
  <c r="F82" i="21"/>
  <c r="G81" i="21"/>
  <c r="F81" i="21"/>
  <c r="G80" i="21"/>
  <c r="F80" i="21"/>
  <c r="G79" i="21"/>
  <c r="F79" i="21"/>
  <c r="G78" i="21"/>
  <c r="F78" i="21"/>
  <c r="G77" i="21"/>
  <c r="F77" i="21"/>
  <c r="G76" i="21"/>
  <c r="F76" i="21"/>
  <c r="G75" i="21"/>
  <c r="F75" i="21"/>
  <c r="G74" i="21"/>
  <c r="F74" i="21"/>
  <c r="G73" i="21"/>
  <c r="F73" i="21"/>
  <c r="G72" i="21"/>
  <c r="F72" i="21"/>
  <c r="G71" i="21"/>
  <c r="F71" i="21"/>
  <c r="G70" i="21"/>
  <c r="F70" i="21"/>
  <c r="G69" i="21"/>
  <c r="F69" i="21"/>
  <c r="G68" i="21"/>
  <c r="F68" i="21"/>
  <c r="G67" i="21"/>
  <c r="F67" i="21"/>
  <c r="G66" i="21"/>
  <c r="F66" i="21"/>
  <c r="G65" i="21"/>
  <c r="F65" i="21"/>
  <c r="G64" i="21"/>
  <c r="F64" i="21"/>
  <c r="G63" i="21"/>
  <c r="F63" i="21"/>
  <c r="G62" i="21"/>
  <c r="F62" i="21"/>
  <c r="G61" i="21"/>
  <c r="F61" i="21"/>
  <c r="G60" i="21"/>
  <c r="F60" i="21"/>
  <c r="G59" i="21"/>
  <c r="F59" i="21"/>
  <c r="G58" i="21"/>
  <c r="F58" i="21"/>
  <c r="G57" i="21"/>
  <c r="F57" i="21"/>
  <c r="G56" i="21"/>
  <c r="F56" i="21"/>
  <c r="G55" i="21"/>
  <c r="F55" i="21"/>
  <c r="G54" i="21"/>
  <c r="F54" i="21"/>
  <c r="G53" i="21"/>
  <c r="F53" i="21"/>
  <c r="G52" i="21"/>
  <c r="F52" i="21"/>
  <c r="G51" i="21"/>
  <c r="F51" i="21"/>
  <c r="G50" i="21"/>
  <c r="F50" i="21"/>
  <c r="G49" i="21"/>
  <c r="F49" i="21"/>
  <c r="G48" i="21"/>
  <c r="F48" i="21"/>
  <c r="G47" i="21"/>
  <c r="F47" i="21"/>
  <c r="G46" i="21"/>
  <c r="F46" i="21"/>
  <c r="M28" i="21"/>
  <c r="N28" i="21" s="1"/>
  <c r="H28" i="21"/>
  <c r="M27" i="21"/>
  <c r="N27" i="21" s="1"/>
  <c r="H27" i="21"/>
  <c r="M26" i="21"/>
  <c r="N26" i="21" s="1"/>
  <c r="H26" i="21"/>
  <c r="M25" i="21"/>
  <c r="N25" i="21" s="1"/>
  <c r="H25" i="21"/>
  <c r="H24" i="21"/>
  <c r="G24" i="21"/>
  <c r="N24" i="21" s="1"/>
  <c r="J20" i="21"/>
  <c r="J19" i="21"/>
  <c r="J18" i="21"/>
  <c r="J17" i="21"/>
  <c r="G28" i="21" l="1"/>
  <c r="I28" i="21" s="1"/>
  <c r="J28" i="21" s="1"/>
  <c r="G25" i="21"/>
  <c r="J69" i="21" s="1"/>
  <c r="M24" i="21"/>
  <c r="G26" i="21"/>
  <c r="G27" i="21"/>
  <c r="I27" i="21" l="1"/>
  <c r="J27" i="21" s="1"/>
  <c r="I26" i="21"/>
  <c r="J26" i="21" s="1"/>
  <c r="H79" i="21"/>
  <c r="J57" i="21"/>
  <c r="H78" i="21"/>
  <c r="H47" i="21"/>
  <c r="H63" i="21"/>
  <c r="H62" i="21"/>
  <c r="H46" i="21"/>
  <c r="J68" i="21"/>
  <c r="J67" i="21"/>
  <c r="J78" i="21"/>
  <c r="J46" i="21"/>
  <c r="H76" i="21"/>
  <c r="H60" i="21"/>
  <c r="H84" i="21"/>
  <c r="H68" i="21"/>
  <c r="H52" i="21"/>
  <c r="H85" i="21"/>
  <c r="H69" i="21"/>
  <c r="H53" i="21"/>
  <c r="J80" i="21"/>
  <c r="J48" i="21"/>
  <c r="J79" i="21"/>
  <c r="J47" i="21"/>
  <c r="J58" i="21"/>
  <c r="H82" i="21"/>
  <c r="H66" i="21"/>
  <c r="H50" i="21"/>
  <c r="H83" i="21"/>
  <c r="H67" i="21"/>
  <c r="H51" i="21"/>
  <c r="J76" i="21"/>
  <c r="J81" i="21"/>
  <c r="J75" i="21"/>
  <c r="J86" i="21"/>
  <c r="J54" i="21"/>
  <c r="H80" i="21"/>
  <c r="H64" i="21"/>
  <c r="H48" i="21"/>
  <c r="H81" i="21"/>
  <c r="H65" i="21"/>
  <c r="H49" i="21"/>
  <c r="J72" i="21"/>
  <c r="J65" i="21"/>
  <c r="J71" i="21"/>
  <c r="J82" i="21"/>
  <c r="J50" i="21"/>
  <c r="H75" i="21"/>
  <c r="H59" i="21"/>
  <c r="J73" i="21"/>
  <c r="J60" i="21"/>
  <c r="J77" i="21"/>
  <c r="J59" i="21"/>
  <c r="J70" i="21"/>
  <c r="I34" i="21" a="1"/>
  <c r="I34" i="21" s="1"/>
  <c r="I37" i="21"/>
  <c r="I36" i="21"/>
  <c r="I35" i="21"/>
  <c r="I25" i="21"/>
  <c r="J64" i="21"/>
  <c r="J49" i="21"/>
  <c r="J74" i="21"/>
  <c r="J85" i="21"/>
  <c r="H74" i="21"/>
  <c r="H88" i="21"/>
  <c r="H72" i="21"/>
  <c r="H56" i="21"/>
  <c r="H73" i="21"/>
  <c r="H57" i="21"/>
  <c r="J88" i="21"/>
  <c r="J56" i="21"/>
  <c r="J87" i="21"/>
  <c r="J55" i="21"/>
  <c r="J66" i="21"/>
  <c r="J61" i="21"/>
  <c r="H77" i="21"/>
  <c r="H61" i="21"/>
  <c r="J63" i="21"/>
  <c r="H58" i="21"/>
  <c r="H86" i="21"/>
  <c r="H70" i="21"/>
  <c r="H54" i="21"/>
  <c r="H87" i="21"/>
  <c r="H71" i="21"/>
  <c r="H55" i="21"/>
  <c r="J84" i="21"/>
  <c r="J52" i="21"/>
  <c r="J83" i="21"/>
  <c r="J51" i="21"/>
  <c r="J62" i="21"/>
  <c r="J53" i="21"/>
  <c r="G87" i="7" l="1"/>
  <c r="F87" i="7"/>
  <c r="G86" i="7"/>
  <c r="F86" i="7"/>
  <c r="G85" i="7"/>
  <c r="F85" i="7"/>
  <c r="G84" i="7"/>
  <c r="F84" i="7"/>
  <c r="G83" i="7"/>
  <c r="F83" i="7"/>
  <c r="G82" i="7"/>
  <c r="F82" i="7"/>
  <c r="G81" i="7"/>
  <c r="F81" i="7"/>
  <c r="G80" i="7"/>
  <c r="F80" i="7"/>
  <c r="G79" i="7"/>
  <c r="F79" i="7"/>
  <c r="G78" i="7"/>
  <c r="F78" i="7"/>
  <c r="G77" i="7"/>
  <c r="F77" i="7"/>
  <c r="G76" i="7"/>
  <c r="F76" i="7"/>
  <c r="G75" i="7"/>
  <c r="F75" i="7"/>
  <c r="G74" i="7"/>
  <c r="F74" i="7"/>
  <c r="G73" i="7"/>
  <c r="F73" i="7"/>
  <c r="G72" i="7"/>
  <c r="F72" i="7"/>
  <c r="G71" i="7"/>
  <c r="F71" i="7"/>
  <c r="G70" i="7"/>
  <c r="F70" i="7"/>
  <c r="G69" i="7"/>
  <c r="F69" i="7"/>
  <c r="G68" i="6"/>
  <c r="F68" i="6"/>
  <c r="G67" i="6"/>
  <c r="F67" i="6"/>
  <c r="G66" i="6"/>
  <c r="F66" i="6"/>
  <c r="G65" i="6"/>
  <c r="F65" i="6"/>
  <c r="G64" i="6"/>
  <c r="F64" i="6"/>
  <c r="G63" i="6"/>
  <c r="F63" i="6"/>
  <c r="G62" i="6"/>
  <c r="F62" i="6"/>
  <c r="G61" i="6"/>
  <c r="F61" i="6"/>
  <c r="G60" i="6"/>
  <c r="F60" i="6"/>
  <c r="G59" i="6"/>
  <c r="F59" i="6"/>
  <c r="G58" i="6"/>
  <c r="F58" i="6"/>
  <c r="G57" i="6"/>
  <c r="F57" i="6"/>
  <c r="G56" i="6"/>
  <c r="F56" i="6"/>
  <c r="G55" i="6"/>
  <c r="F55" i="6"/>
  <c r="G54" i="6"/>
  <c r="F54" i="6"/>
  <c r="G53" i="6"/>
  <c r="F53" i="6"/>
  <c r="G52" i="6"/>
  <c r="F52" i="6"/>
  <c r="G51" i="6"/>
  <c r="F51" i="6"/>
  <c r="G50" i="6"/>
  <c r="F50" i="6"/>
  <c r="G87" i="5"/>
  <c r="F87" i="5"/>
  <c r="G86" i="5"/>
  <c r="F86" i="5"/>
  <c r="G85" i="5"/>
  <c r="F85" i="5"/>
  <c r="G84" i="5"/>
  <c r="F84" i="5"/>
  <c r="G83" i="5"/>
  <c r="F83" i="5"/>
  <c r="G82" i="5"/>
  <c r="F82" i="5"/>
  <c r="G81" i="5"/>
  <c r="F81" i="5"/>
  <c r="G80" i="5"/>
  <c r="F80" i="5"/>
  <c r="G79" i="5"/>
  <c r="F79" i="5"/>
  <c r="G78" i="5"/>
  <c r="F78" i="5"/>
  <c r="G77" i="5"/>
  <c r="F77" i="5"/>
  <c r="G76" i="5"/>
  <c r="F76" i="5"/>
  <c r="G75" i="5"/>
  <c r="F75" i="5"/>
  <c r="G74" i="5"/>
  <c r="F74" i="5"/>
  <c r="G73" i="5"/>
  <c r="F73" i="5"/>
  <c r="G72" i="5"/>
  <c r="F72" i="5"/>
  <c r="G71" i="5"/>
  <c r="F71" i="5"/>
  <c r="G70" i="5"/>
  <c r="F70" i="5"/>
  <c r="G69" i="5"/>
  <c r="F69" i="5"/>
  <c r="G87" i="4"/>
  <c r="F87" i="4"/>
  <c r="G86" i="4"/>
  <c r="F86" i="4"/>
  <c r="G85" i="4"/>
  <c r="F85" i="4"/>
  <c r="G84" i="4"/>
  <c r="F84" i="4"/>
  <c r="G83" i="4"/>
  <c r="F83" i="4"/>
  <c r="G82" i="4"/>
  <c r="F82" i="4"/>
  <c r="G81" i="4"/>
  <c r="F81" i="4"/>
  <c r="G80" i="4"/>
  <c r="F80" i="4"/>
  <c r="G79" i="4"/>
  <c r="F79" i="4"/>
  <c r="G78" i="4"/>
  <c r="F78" i="4"/>
  <c r="G77" i="4"/>
  <c r="F77" i="4"/>
  <c r="G76" i="4"/>
  <c r="F76" i="4"/>
  <c r="G75" i="4"/>
  <c r="F75" i="4"/>
  <c r="G74" i="4"/>
  <c r="F74" i="4"/>
  <c r="G73" i="4"/>
  <c r="F73" i="4"/>
  <c r="G72" i="4"/>
  <c r="F72" i="4"/>
  <c r="G71" i="4"/>
  <c r="F71" i="4"/>
  <c r="G70" i="4"/>
  <c r="F70" i="4"/>
  <c r="G69" i="4"/>
  <c r="F69" i="4"/>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J87" i="20"/>
  <c r="H87" i="20"/>
  <c r="G87" i="20"/>
  <c r="F87" i="20"/>
  <c r="G86" i="20"/>
  <c r="F86" i="20"/>
  <c r="G85" i="20"/>
  <c r="F85" i="20"/>
  <c r="G84" i="20"/>
  <c r="F84" i="20"/>
  <c r="G83" i="20"/>
  <c r="F83" i="20"/>
  <c r="G82" i="20"/>
  <c r="F82" i="20"/>
  <c r="G81" i="20"/>
  <c r="F81" i="20"/>
  <c r="G80" i="20"/>
  <c r="F80" i="20"/>
  <c r="G79" i="20"/>
  <c r="F79" i="20"/>
  <c r="G78" i="20"/>
  <c r="F78" i="20"/>
  <c r="G77" i="20"/>
  <c r="F77" i="20"/>
  <c r="G76" i="20"/>
  <c r="F76" i="20"/>
  <c r="G75" i="20"/>
  <c r="F75" i="20"/>
  <c r="G74" i="20"/>
  <c r="F74" i="20"/>
  <c r="G73" i="20"/>
  <c r="F73" i="20"/>
  <c r="G72" i="20"/>
  <c r="F72" i="20"/>
  <c r="G71" i="20"/>
  <c r="F71" i="20"/>
  <c r="G70" i="20"/>
  <c r="F70" i="20"/>
  <c r="G69" i="20"/>
  <c r="F69" i="20"/>
  <c r="J87" i="19"/>
  <c r="H87" i="19"/>
  <c r="G87" i="19"/>
  <c r="F87" i="19"/>
  <c r="G86" i="19"/>
  <c r="F86" i="19"/>
  <c r="G85" i="19"/>
  <c r="F85" i="19"/>
  <c r="G84" i="19"/>
  <c r="F84" i="19"/>
  <c r="G83" i="19"/>
  <c r="F83" i="19"/>
  <c r="G82" i="19"/>
  <c r="F82" i="19"/>
  <c r="G81" i="19"/>
  <c r="F81" i="19"/>
  <c r="G80" i="19"/>
  <c r="F80" i="19"/>
  <c r="G79" i="19"/>
  <c r="F79" i="19"/>
  <c r="G78" i="19"/>
  <c r="F78" i="19"/>
  <c r="G77" i="19"/>
  <c r="F77" i="19"/>
  <c r="G76" i="19"/>
  <c r="F76" i="19"/>
  <c r="G75" i="19"/>
  <c r="F75" i="19"/>
  <c r="G74" i="19"/>
  <c r="F74" i="19"/>
  <c r="G73" i="19"/>
  <c r="F73" i="19"/>
  <c r="G72" i="19"/>
  <c r="F72" i="19"/>
  <c r="G71" i="19"/>
  <c r="F71" i="19"/>
  <c r="G70" i="19"/>
  <c r="F70" i="19"/>
  <c r="G69" i="19"/>
  <c r="F69" i="19"/>
  <c r="G87" i="18"/>
  <c r="F87" i="18"/>
  <c r="G86" i="18"/>
  <c r="F86" i="18"/>
  <c r="G85" i="18"/>
  <c r="F85" i="18"/>
  <c r="G84" i="18"/>
  <c r="F84" i="18"/>
  <c r="G83" i="18"/>
  <c r="F83" i="18"/>
  <c r="G82" i="18"/>
  <c r="F82" i="18"/>
  <c r="G81" i="18"/>
  <c r="F81" i="18"/>
  <c r="G80" i="18"/>
  <c r="F80" i="18"/>
  <c r="G79" i="18"/>
  <c r="F79" i="18"/>
  <c r="G78" i="18"/>
  <c r="F78" i="18"/>
  <c r="G77" i="18"/>
  <c r="F77" i="18"/>
  <c r="G76" i="18"/>
  <c r="F76" i="18"/>
  <c r="G75" i="18"/>
  <c r="F75" i="18"/>
  <c r="G74" i="18"/>
  <c r="F74" i="18"/>
  <c r="G73" i="18"/>
  <c r="F73" i="18"/>
  <c r="G72" i="18"/>
  <c r="F72" i="18"/>
  <c r="G71" i="18"/>
  <c r="F71" i="18"/>
  <c r="G70" i="18"/>
  <c r="F70" i="18"/>
  <c r="G69" i="18"/>
  <c r="F69" i="18"/>
  <c r="H87" i="17"/>
  <c r="F87" i="17"/>
  <c r="G87" i="17"/>
  <c r="G86" i="17"/>
  <c r="F86" i="17"/>
  <c r="G85" i="17"/>
  <c r="F85" i="17"/>
  <c r="G84" i="17"/>
  <c r="F84" i="17"/>
  <c r="G83" i="17"/>
  <c r="F83" i="17"/>
  <c r="G82" i="17"/>
  <c r="F82" i="17"/>
  <c r="G81" i="17"/>
  <c r="F81" i="17"/>
  <c r="G80" i="17"/>
  <c r="F80" i="17"/>
  <c r="G79" i="17"/>
  <c r="F79" i="17"/>
  <c r="G78" i="17"/>
  <c r="F78" i="17"/>
  <c r="G77" i="17"/>
  <c r="F77" i="17"/>
  <c r="G76" i="17"/>
  <c r="F76" i="17"/>
  <c r="G75" i="17"/>
  <c r="F75" i="17"/>
  <c r="G74" i="17"/>
  <c r="F74" i="17"/>
  <c r="G73" i="17"/>
  <c r="F73" i="17"/>
  <c r="G72" i="17"/>
  <c r="F72" i="17"/>
  <c r="G71" i="17"/>
  <c r="F71" i="17"/>
  <c r="G70" i="17"/>
  <c r="F70" i="17"/>
  <c r="G69" i="17"/>
  <c r="F69" i="17"/>
  <c r="G87" i="16"/>
  <c r="F87" i="16"/>
  <c r="G86" i="16"/>
  <c r="F86" i="16"/>
  <c r="G85" i="16"/>
  <c r="F85" i="16"/>
  <c r="G84" i="16"/>
  <c r="F84" i="16"/>
  <c r="G83" i="16"/>
  <c r="F83" i="16"/>
  <c r="G82" i="16"/>
  <c r="F82" i="16"/>
  <c r="G81" i="16"/>
  <c r="F81" i="16"/>
  <c r="G80" i="16"/>
  <c r="F80" i="16"/>
  <c r="G79" i="16"/>
  <c r="F79" i="16"/>
  <c r="G78" i="16"/>
  <c r="F78" i="16"/>
  <c r="G77" i="16"/>
  <c r="F77" i="16"/>
  <c r="G76" i="16"/>
  <c r="F76" i="16"/>
  <c r="G75" i="16"/>
  <c r="F75" i="16"/>
  <c r="G74" i="16"/>
  <c r="F74" i="16"/>
  <c r="G73" i="16"/>
  <c r="F73" i="16"/>
  <c r="G72" i="16"/>
  <c r="F72" i="16"/>
  <c r="G71" i="16"/>
  <c r="F71" i="16"/>
  <c r="G70" i="16"/>
  <c r="F70" i="16"/>
  <c r="G69" i="16"/>
  <c r="F69" i="16"/>
  <c r="J87" i="15"/>
  <c r="H87"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J87" i="14"/>
  <c r="H87" i="14"/>
  <c r="G87" i="14"/>
  <c r="F87" i="14"/>
  <c r="G86" i="14"/>
  <c r="F86" i="14"/>
  <c r="G85" i="14"/>
  <c r="F85" i="14"/>
  <c r="G84" i="14"/>
  <c r="F84" i="14"/>
  <c r="G83" i="14"/>
  <c r="F83" i="14"/>
  <c r="G82" i="14"/>
  <c r="F82" i="14"/>
  <c r="G81" i="14"/>
  <c r="F81" i="14"/>
  <c r="G80" i="14"/>
  <c r="F80" i="14"/>
  <c r="G79" i="14"/>
  <c r="F79" i="14"/>
  <c r="G78" i="14"/>
  <c r="F78" i="14"/>
  <c r="G77" i="14"/>
  <c r="F77" i="14"/>
  <c r="G76" i="14"/>
  <c r="F76" i="14"/>
  <c r="G75" i="14"/>
  <c r="F75" i="14"/>
  <c r="G74" i="14"/>
  <c r="F74" i="14"/>
  <c r="G73" i="14"/>
  <c r="F73" i="14"/>
  <c r="G72" i="14"/>
  <c r="F72" i="14"/>
  <c r="G71" i="14"/>
  <c r="F71" i="14"/>
  <c r="G70" i="14"/>
  <c r="F70" i="14"/>
  <c r="G69" i="14"/>
  <c r="F69" i="14"/>
  <c r="G87" i="13"/>
  <c r="F87" i="13"/>
  <c r="G86" i="13"/>
  <c r="F86" i="13"/>
  <c r="G85" i="13"/>
  <c r="F85" i="13"/>
  <c r="G84" i="13"/>
  <c r="F84" i="13"/>
  <c r="G83" i="13"/>
  <c r="F83" i="13"/>
  <c r="G82" i="13"/>
  <c r="F82" i="13"/>
  <c r="G81" i="13"/>
  <c r="F81" i="13"/>
  <c r="G80" i="13"/>
  <c r="F80" i="13"/>
  <c r="G79" i="13"/>
  <c r="F79" i="13"/>
  <c r="G78" i="13"/>
  <c r="F78" i="13"/>
  <c r="G77" i="13"/>
  <c r="F77" i="13"/>
  <c r="G76" i="13"/>
  <c r="F76" i="13"/>
  <c r="G75" i="13"/>
  <c r="F75" i="13"/>
  <c r="G74" i="13"/>
  <c r="F74" i="13"/>
  <c r="G73" i="13"/>
  <c r="F73" i="13"/>
  <c r="G72" i="13"/>
  <c r="F72" i="13"/>
  <c r="G71" i="13"/>
  <c r="F71" i="13"/>
  <c r="G70" i="13"/>
  <c r="F70" i="13"/>
  <c r="G69" i="13"/>
  <c r="F69" i="13"/>
  <c r="J87" i="12"/>
  <c r="H87"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G72" i="12"/>
  <c r="F72" i="12"/>
  <c r="G71" i="12"/>
  <c r="F71" i="12"/>
  <c r="G70" i="12"/>
  <c r="F70" i="12"/>
  <c r="G69" i="12"/>
  <c r="F69" i="12"/>
  <c r="J88" i="11"/>
  <c r="H88" i="11"/>
  <c r="G88" i="11"/>
  <c r="G87" i="11"/>
  <c r="F87" i="11"/>
  <c r="G86" i="11"/>
  <c r="F86" i="11"/>
  <c r="G85" i="11"/>
  <c r="F85" i="11"/>
  <c r="G84" i="11"/>
  <c r="F84" i="11"/>
  <c r="G83" i="11"/>
  <c r="F83" i="11"/>
  <c r="G82" i="11"/>
  <c r="F82" i="11"/>
  <c r="G81" i="11"/>
  <c r="F81" i="11"/>
  <c r="G80" i="11"/>
  <c r="F80" i="11"/>
  <c r="G79" i="11"/>
  <c r="F79" i="11"/>
  <c r="G78" i="11"/>
  <c r="F78" i="11"/>
  <c r="G77" i="11"/>
  <c r="F77" i="11"/>
  <c r="G76" i="11"/>
  <c r="F76" i="11"/>
  <c r="G75" i="11"/>
  <c r="F75" i="11"/>
  <c r="G74" i="11"/>
  <c r="F74" i="11"/>
  <c r="G73" i="11"/>
  <c r="F73" i="11"/>
  <c r="G72" i="11"/>
  <c r="F72" i="11"/>
  <c r="G71" i="11"/>
  <c r="F71" i="11"/>
  <c r="G70" i="11"/>
  <c r="F70" i="11"/>
  <c r="G69" i="11"/>
  <c r="F69" i="11"/>
  <c r="G86" i="10"/>
  <c r="F86" i="10"/>
  <c r="G85" i="10"/>
  <c r="F85" i="10"/>
  <c r="G84" i="10"/>
  <c r="F84" i="10"/>
  <c r="G83" i="10"/>
  <c r="F83" i="10"/>
  <c r="G82" i="10"/>
  <c r="F82" i="10"/>
  <c r="G81" i="10"/>
  <c r="F81" i="10"/>
  <c r="G80" i="10"/>
  <c r="F80" i="10"/>
  <c r="G79" i="10"/>
  <c r="F79" i="10"/>
  <c r="G78" i="10"/>
  <c r="F78" i="10"/>
  <c r="G77" i="10"/>
  <c r="F77" i="10"/>
  <c r="G76" i="10"/>
  <c r="F76" i="10"/>
  <c r="G75" i="10"/>
  <c r="F75" i="10"/>
  <c r="G74" i="10"/>
  <c r="F74" i="10"/>
  <c r="G73" i="10"/>
  <c r="F73" i="10"/>
  <c r="G72" i="10"/>
  <c r="F72" i="10"/>
  <c r="G71" i="10"/>
  <c r="F71" i="10"/>
  <c r="G70" i="10"/>
  <c r="F70" i="10"/>
  <c r="G69" i="10"/>
  <c r="F69" i="10"/>
  <c r="G68" i="10"/>
  <c r="F68" i="10"/>
  <c r="J88" i="9"/>
  <c r="H88" i="9"/>
  <c r="G85" i="9"/>
  <c r="F85" i="9"/>
  <c r="G86" i="9"/>
  <c r="F86" i="9"/>
  <c r="G84" i="9"/>
  <c r="F84" i="9"/>
  <c r="G83" i="9"/>
  <c r="F83" i="9"/>
  <c r="G82" i="9"/>
  <c r="F82" i="9"/>
  <c r="G81" i="9"/>
  <c r="F81" i="9"/>
  <c r="G80" i="9"/>
  <c r="F80" i="9"/>
  <c r="G79" i="9"/>
  <c r="F79" i="9"/>
  <c r="G78" i="9"/>
  <c r="F78" i="9"/>
  <c r="G77" i="9"/>
  <c r="F77" i="9"/>
  <c r="G76" i="9"/>
  <c r="F76" i="9"/>
  <c r="G75" i="9"/>
  <c r="F75" i="9"/>
  <c r="G74" i="9"/>
  <c r="F74" i="9"/>
  <c r="G73" i="9"/>
  <c r="F73" i="9"/>
  <c r="G72" i="9"/>
  <c r="F72" i="9"/>
  <c r="G71" i="9"/>
  <c r="F71" i="9"/>
  <c r="G70" i="9"/>
  <c r="F70" i="9"/>
  <c r="G69" i="9"/>
  <c r="F69" i="9"/>
  <c r="G68" i="9"/>
  <c r="F68" i="9"/>
  <c r="H46" i="8"/>
  <c r="J46" i="8"/>
  <c r="F88" i="8"/>
  <c r="G88" i="8"/>
  <c r="G74" i="8"/>
  <c r="F74" i="8"/>
  <c r="G73" i="8"/>
  <c r="F73" i="8"/>
  <c r="G87" i="8"/>
  <c r="F87" i="8"/>
  <c r="G86" i="8"/>
  <c r="F86" i="8"/>
  <c r="G85" i="8"/>
  <c r="F85" i="8"/>
  <c r="G84" i="8"/>
  <c r="F84" i="8"/>
  <c r="G83" i="8"/>
  <c r="F83" i="8"/>
  <c r="G82" i="8"/>
  <c r="F82" i="8"/>
  <c r="G81" i="8"/>
  <c r="F81" i="8"/>
  <c r="G80" i="8"/>
  <c r="F80" i="8"/>
  <c r="G79" i="8"/>
  <c r="F79" i="8"/>
  <c r="G78" i="8"/>
  <c r="F78" i="8"/>
  <c r="G77" i="8"/>
  <c r="F77" i="8"/>
  <c r="G76" i="8"/>
  <c r="F76" i="8"/>
  <c r="G75" i="8"/>
  <c r="F75" i="8"/>
  <c r="G72" i="8"/>
  <c r="F72" i="8"/>
  <c r="G71" i="8"/>
  <c r="F71" i="8"/>
  <c r="G70" i="8"/>
  <c r="F70" i="8"/>
  <c r="G69" i="8"/>
  <c r="F69" i="8"/>
  <c r="G68" i="8"/>
  <c r="F68" i="8"/>
  <c r="F47" i="3"/>
  <c r="F48" i="3"/>
  <c r="F49" i="3"/>
  <c r="F50" i="3"/>
  <c r="F51" i="3"/>
  <c r="F52" i="3"/>
  <c r="F53" i="3"/>
  <c r="F54" i="3"/>
  <c r="F55" i="3"/>
  <c r="F56" i="3"/>
  <c r="F57" i="3"/>
  <c r="F58" i="3"/>
  <c r="F59" i="3"/>
  <c r="F60" i="3"/>
  <c r="F61" i="3"/>
  <c r="F62" i="3"/>
  <c r="F63" i="3"/>
  <c r="F64" i="3"/>
  <c r="F65" i="3"/>
  <c r="F66" i="3"/>
  <c r="F67" i="3"/>
  <c r="F68" i="3"/>
  <c r="F88" i="3"/>
  <c r="F47" i="2" l="1"/>
  <c r="F48" i="2"/>
  <c r="F49" i="2"/>
  <c r="F50" i="2"/>
  <c r="F51" i="2"/>
  <c r="F52" i="2"/>
  <c r="F53" i="2"/>
  <c r="F54" i="2"/>
  <c r="F55" i="2"/>
  <c r="F56" i="2"/>
  <c r="F57" i="2"/>
  <c r="F58" i="2"/>
  <c r="F59" i="2"/>
  <c r="F60" i="2"/>
  <c r="F61" i="2"/>
  <c r="F62" i="2"/>
  <c r="F63" i="2"/>
  <c r="F64" i="2"/>
  <c r="F65" i="2"/>
  <c r="F66" i="2"/>
  <c r="F67" i="2"/>
  <c r="F68" i="2"/>
  <c r="F88" i="2"/>
  <c r="G24" i="6" l="1"/>
  <c r="G88" i="20" l="1"/>
  <c r="F88" i="20"/>
  <c r="G68" i="20"/>
  <c r="F68" i="20"/>
  <c r="G67" i="20"/>
  <c r="F67" i="20"/>
  <c r="G66" i="20"/>
  <c r="F66" i="20"/>
  <c r="G65" i="20"/>
  <c r="F65" i="20"/>
  <c r="G64" i="20"/>
  <c r="F64" i="20"/>
  <c r="G63" i="20"/>
  <c r="F63" i="20"/>
  <c r="G62" i="20"/>
  <c r="F62" i="20"/>
  <c r="G61" i="20"/>
  <c r="F61" i="20"/>
  <c r="G60" i="20"/>
  <c r="F60" i="20"/>
  <c r="G59" i="20"/>
  <c r="F59" i="20"/>
  <c r="G58" i="20"/>
  <c r="F58" i="20"/>
  <c r="G57" i="20"/>
  <c r="F57" i="20"/>
  <c r="G56" i="20"/>
  <c r="F56" i="20"/>
  <c r="G55" i="20"/>
  <c r="F55" i="20"/>
  <c r="G54" i="20"/>
  <c r="F54" i="20"/>
  <c r="G53" i="20"/>
  <c r="F53" i="20"/>
  <c r="G52" i="20"/>
  <c r="F52" i="20"/>
  <c r="G51" i="20"/>
  <c r="F51" i="20"/>
  <c r="G50" i="20"/>
  <c r="F50" i="20"/>
  <c r="G49" i="20"/>
  <c r="F49" i="20"/>
  <c r="G48" i="20"/>
  <c r="F48" i="20"/>
  <c r="G47" i="20"/>
  <c r="F47" i="20"/>
  <c r="G46" i="20"/>
  <c r="F46" i="20"/>
  <c r="I33" i="20" a="1"/>
  <c r="I33" i="20" s="1"/>
  <c r="M28" i="20"/>
  <c r="N28" i="20" s="1"/>
  <c r="H28" i="20"/>
  <c r="M27" i="20"/>
  <c r="N27" i="20" s="1"/>
  <c r="H27" i="20"/>
  <c r="M26" i="20"/>
  <c r="N26" i="20" s="1"/>
  <c r="H26" i="20"/>
  <c r="M25" i="20"/>
  <c r="N25" i="20" s="1"/>
  <c r="H25" i="20"/>
  <c r="G25" i="20"/>
  <c r="H24" i="20"/>
  <c r="G24" i="20"/>
  <c r="N24" i="20" s="1"/>
  <c r="J20" i="20"/>
  <c r="J19" i="20"/>
  <c r="J18" i="20"/>
  <c r="J17" i="20"/>
  <c r="G88" i="19"/>
  <c r="F88" i="19"/>
  <c r="G68" i="19"/>
  <c r="F68" i="19"/>
  <c r="G67" i="19"/>
  <c r="F67" i="19"/>
  <c r="G66" i="19"/>
  <c r="F66" i="19"/>
  <c r="G65" i="19"/>
  <c r="F65" i="19"/>
  <c r="G64" i="19"/>
  <c r="F64" i="19"/>
  <c r="G63" i="19"/>
  <c r="F63" i="19"/>
  <c r="G62" i="19"/>
  <c r="F62" i="19"/>
  <c r="G61" i="19"/>
  <c r="F61" i="19"/>
  <c r="G60" i="19"/>
  <c r="F60" i="19"/>
  <c r="G59" i="19"/>
  <c r="F59" i="19"/>
  <c r="G58" i="19"/>
  <c r="F58" i="19"/>
  <c r="G57" i="19"/>
  <c r="F57" i="19"/>
  <c r="G56" i="19"/>
  <c r="F56" i="19"/>
  <c r="G55" i="19"/>
  <c r="F55" i="19"/>
  <c r="G54" i="19"/>
  <c r="F54" i="19"/>
  <c r="G53" i="19"/>
  <c r="F53" i="19"/>
  <c r="G52" i="19"/>
  <c r="F52" i="19"/>
  <c r="G51" i="19"/>
  <c r="F51" i="19"/>
  <c r="G50" i="19"/>
  <c r="F50" i="19"/>
  <c r="G49" i="19"/>
  <c r="F49" i="19"/>
  <c r="G48" i="19"/>
  <c r="F48" i="19"/>
  <c r="G47" i="19"/>
  <c r="F47" i="19"/>
  <c r="G46" i="19"/>
  <c r="F46" i="19"/>
  <c r="M28" i="19"/>
  <c r="N28" i="19" s="1"/>
  <c r="H28" i="19"/>
  <c r="M27" i="19"/>
  <c r="N27" i="19" s="1"/>
  <c r="H27" i="19"/>
  <c r="M26" i="19"/>
  <c r="N26" i="19" s="1"/>
  <c r="H26" i="19"/>
  <c r="M25" i="19"/>
  <c r="N25" i="19" s="1"/>
  <c r="H25" i="19"/>
  <c r="H24" i="19"/>
  <c r="G24" i="19"/>
  <c r="G27" i="19" s="1"/>
  <c r="J20" i="19"/>
  <c r="J19" i="19"/>
  <c r="J18" i="19"/>
  <c r="J17" i="19"/>
  <c r="G88" i="18"/>
  <c r="F88" i="18"/>
  <c r="G68" i="18"/>
  <c r="F68" i="18"/>
  <c r="G67" i="18"/>
  <c r="F67" i="18"/>
  <c r="G66" i="18"/>
  <c r="F66" i="18"/>
  <c r="G65" i="18"/>
  <c r="F65" i="18"/>
  <c r="G64" i="18"/>
  <c r="F64" i="18"/>
  <c r="G63" i="18"/>
  <c r="F63" i="18"/>
  <c r="G62" i="18"/>
  <c r="F62" i="18"/>
  <c r="G61" i="18"/>
  <c r="F61" i="18"/>
  <c r="G60" i="18"/>
  <c r="F60" i="18"/>
  <c r="G59" i="18"/>
  <c r="F59" i="18"/>
  <c r="G58" i="18"/>
  <c r="F58" i="18"/>
  <c r="G57" i="18"/>
  <c r="F57" i="18"/>
  <c r="G56" i="18"/>
  <c r="F56" i="18"/>
  <c r="G55" i="18"/>
  <c r="F55" i="18"/>
  <c r="G54" i="18"/>
  <c r="F54" i="18"/>
  <c r="G53" i="18"/>
  <c r="F53" i="18"/>
  <c r="G52" i="18"/>
  <c r="F52" i="18"/>
  <c r="G51" i="18"/>
  <c r="F51" i="18"/>
  <c r="G50" i="18"/>
  <c r="F50" i="18"/>
  <c r="G49" i="18"/>
  <c r="F49" i="18"/>
  <c r="G48" i="18"/>
  <c r="F48" i="18"/>
  <c r="G47" i="18"/>
  <c r="F47" i="18"/>
  <c r="G46" i="18"/>
  <c r="F46" i="18"/>
  <c r="M28" i="18"/>
  <c r="N28" i="18" s="1"/>
  <c r="H28" i="18"/>
  <c r="M27" i="18"/>
  <c r="N27" i="18" s="1"/>
  <c r="H27" i="18"/>
  <c r="M26" i="18"/>
  <c r="N26" i="18" s="1"/>
  <c r="H26" i="18"/>
  <c r="M25" i="18"/>
  <c r="N25" i="18" s="1"/>
  <c r="H25" i="18"/>
  <c r="G25" i="18"/>
  <c r="H24" i="18"/>
  <c r="G24" i="18"/>
  <c r="J20" i="18"/>
  <c r="J19" i="18"/>
  <c r="J18" i="18"/>
  <c r="J17" i="18"/>
  <c r="G88" i="17"/>
  <c r="F88" i="17"/>
  <c r="G68" i="17"/>
  <c r="F68" i="17"/>
  <c r="G67" i="17"/>
  <c r="F67" i="17"/>
  <c r="G66" i="17"/>
  <c r="F66" i="17"/>
  <c r="G65" i="17"/>
  <c r="F65" i="17"/>
  <c r="G64" i="17"/>
  <c r="F64"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M28" i="17"/>
  <c r="N28" i="17" s="1"/>
  <c r="H28" i="17"/>
  <c r="N27" i="17"/>
  <c r="M27" i="17"/>
  <c r="H27" i="17"/>
  <c r="M26" i="17"/>
  <c r="N26" i="17" s="1"/>
  <c r="H26" i="17"/>
  <c r="M25" i="17"/>
  <c r="N25" i="17" s="1"/>
  <c r="H25" i="17"/>
  <c r="H24" i="17"/>
  <c r="G24" i="17"/>
  <c r="G25" i="17" s="1"/>
  <c r="J20" i="17"/>
  <c r="J19" i="17"/>
  <c r="J18" i="17"/>
  <c r="J17" i="17"/>
  <c r="G88" i="16"/>
  <c r="F88" i="16"/>
  <c r="G68" i="16"/>
  <c r="F68" i="16"/>
  <c r="G67" i="16"/>
  <c r="F67" i="16"/>
  <c r="G66" i="16"/>
  <c r="F66" i="16"/>
  <c r="G65" i="16"/>
  <c r="F65" i="16"/>
  <c r="G64" i="16"/>
  <c r="F64" i="16"/>
  <c r="G63" i="16"/>
  <c r="F63" i="16"/>
  <c r="G62" i="16"/>
  <c r="F62" i="16"/>
  <c r="G61" i="16"/>
  <c r="F61" i="16"/>
  <c r="G60" i="16"/>
  <c r="F60" i="16"/>
  <c r="G59" i="16"/>
  <c r="F59" i="16"/>
  <c r="G58" i="16"/>
  <c r="F58" i="16"/>
  <c r="G57" i="16"/>
  <c r="F57" i="16"/>
  <c r="G56" i="16"/>
  <c r="F56" i="16"/>
  <c r="G55" i="16"/>
  <c r="F55" i="16"/>
  <c r="G54" i="16"/>
  <c r="F54" i="16"/>
  <c r="G53" i="16"/>
  <c r="F53" i="16"/>
  <c r="G52" i="16"/>
  <c r="F52" i="16"/>
  <c r="G51" i="16"/>
  <c r="F51" i="16"/>
  <c r="G50" i="16"/>
  <c r="F50" i="16"/>
  <c r="G49" i="16"/>
  <c r="F49" i="16"/>
  <c r="G48" i="16"/>
  <c r="F48" i="16"/>
  <c r="G47" i="16"/>
  <c r="F47" i="16"/>
  <c r="G46" i="16"/>
  <c r="F46" i="16"/>
  <c r="M28" i="16"/>
  <c r="N28" i="16" s="1"/>
  <c r="H28" i="16"/>
  <c r="M27" i="16"/>
  <c r="N27" i="16" s="1"/>
  <c r="H27" i="16"/>
  <c r="M26" i="16"/>
  <c r="N26" i="16" s="1"/>
  <c r="H26" i="16"/>
  <c r="M25" i="16"/>
  <c r="N25" i="16" s="1"/>
  <c r="H25" i="16"/>
  <c r="H24" i="16"/>
  <c r="G24" i="16"/>
  <c r="N24" i="16" s="1"/>
  <c r="J20" i="16"/>
  <c r="J19" i="16"/>
  <c r="J18" i="16"/>
  <c r="J17" i="16"/>
  <c r="G88" i="15"/>
  <c r="F88"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M28" i="15"/>
  <c r="N28" i="15" s="1"/>
  <c r="H28" i="15"/>
  <c r="M27" i="15"/>
  <c r="N27" i="15" s="1"/>
  <c r="H27" i="15"/>
  <c r="M26" i="15"/>
  <c r="N26" i="15" s="1"/>
  <c r="H26" i="15"/>
  <c r="M25" i="15"/>
  <c r="N25" i="15" s="1"/>
  <c r="H25" i="15"/>
  <c r="N24" i="15"/>
  <c r="M24" i="15"/>
  <c r="H24" i="15"/>
  <c r="G24" i="15"/>
  <c r="G27" i="15" s="1"/>
  <c r="J20" i="15"/>
  <c r="J19" i="15"/>
  <c r="J18" i="15"/>
  <c r="J17" i="15"/>
  <c r="G88" i="14"/>
  <c r="F88" i="14"/>
  <c r="G68" i="14"/>
  <c r="F68" i="14"/>
  <c r="G67" i="14"/>
  <c r="F67" i="14"/>
  <c r="G66" i="14"/>
  <c r="F66" i="14"/>
  <c r="G65" i="14"/>
  <c r="F65" i="14"/>
  <c r="G64" i="14"/>
  <c r="F64" i="14"/>
  <c r="G63" i="14"/>
  <c r="F63" i="14"/>
  <c r="G62" i="14"/>
  <c r="F62" i="14"/>
  <c r="G61" i="14"/>
  <c r="F61" i="14"/>
  <c r="G60" i="14"/>
  <c r="F60" i="14"/>
  <c r="G59" i="14"/>
  <c r="F59" i="14"/>
  <c r="G58" i="14"/>
  <c r="F58" i="14"/>
  <c r="G57" i="14"/>
  <c r="F57" i="14"/>
  <c r="G56" i="14"/>
  <c r="F56" i="14"/>
  <c r="G55" i="14"/>
  <c r="F55" i="14"/>
  <c r="G54" i="14"/>
  <c r="F54" i="14"/>
  <c r="G53" i="14"/>
  <c r="F53" i="14"/>
  <c r="G52" i="14"/>
  <c r="F52" i="14"/>
  <c r="G51" i="14"/>
  <c r="F51" i="14"/>
  <c r="G50" i="14"/>
  <c r="F50" i="14"/>
  <c r="G49" i="14"/>
  <c r="F49" i="14"/>
  <c r="G48" i="14"/>
  <c r="F48" i="14"/>
  <c r="G47" i="14"/>
  <c r="F47" i="14"/>
  <c r="G46" i="14"/>
  <c r="F46" i="14"/>
  <c r="M28" i="14"/>
  <c r="N28" i="14" s="1"/>
  <c r="H28" i="14"/>
  <c r="N27" i="14"/>
  <c r="M27" i="14"/>
  <c r="H27" i="14"/>
  <c r="M26" i="14"/>
  <c r="N26" i="14" s="1"/>
  <c r="H26" i="14"/>
  <c r="M25" i="14"/>
  <c r="N25" i="14" s="1"/>
  <c r="H25" i="14"/>
  <c r="N24" i="14"/>
  <c r="H24" i="14"/>
  <c r="G24" i="14"/>
  <c r="J20" i="14"/>
  <c r="J19" i="14"/>
  <c r="J18" i="14"/>
  <c r="J17" i="14"/>
  <c r="G88" i="13"/>
  <c r="F88" i="13"/>
  <c r="G68" i="13"/>
  <c r="F68" i="13"/>
  <c r="G67" i="13"/>
  <c r="F67" i="13"/>
  <c r="G66" i="13"/>
  <c r="F66" i="13"/>
  <c r="G65" i="13"/>
  <c r="F65" i="13"/>
  <c r="G64" i="13"/>
  <c r="F64" i="13"/>
  <c r="G63" i="13"/>
  <c r="F63" i="13"/>
  <c r="G62" i="13"/>
  <c r="F62" i="13"/>
  <c r="G61" i="13"/>
  <c r="F61" i="13"/>
  <c r="G60" i="13"/>
  <c r="F60" i="13"/>
  <c r="G59" i="13"/>
  <c r="F59" i="13"/>
  <c r="G58" i="13"/>
  <c r="F58" i="13"/>
  <c r="G57" i="13"/>
  <c r="F57" i="13"/>
  <c r="G56" i="13"/>
  <c r="F56" i="13"/>
  <c r="G55" i="13"/>
  <c r="F55" i="13"/>
  <c r="G54" i="13"/>
  <c r="F54" i="13"/>
  <c r="G53" i="13"/>
  <c r="F53" i="13"/>
  <c r="G52" i="13"/>
  <c r="F52" i="13"/>
  <c r="G51" i="13"/>
  <c r="F51" i="13"/>
  <c r="G50" i="13"/>
  <c r="F50" i="13"/>
  <c r="G49" i="13"/>
  <c r="F49" i="13"/>
  <c r="G48" i="13"/>
  <c r="F48" i="13"/>
  <c r="G47" i="13"/>
  <c r="F47" i="13"/>
  <c r="G46" i="13"/>
  <c r="F46" i="13"/>
  <c r="M28" i="13"/>
  <c r="N28" i="13" s="1"/>
  <c r="H28" i="13"/>
  <c r="M27" i="13"/>
  <c r="N27" i="13" s="1"/>
  <c r="H27" i="13"/>
  <c r="M26" i="13"/>
  <c r="N26" i="13" s="1"/>
  <c r="H26" i="13"/>
  <c r="M25" i="13"/>
  <c r="N25" i="13" s="1"/>
  <c r="H25" i="13"/>
  <c r="H24" i="13"/>
  <c r="G24" i="13"/>
  <c r="N24" i="13" s="1"/>
  <c r="J20" i="13"/>
  <c r="J19" i="13"/>
  <c r="J18" i="13"/>
  <c r="J17" i="13"/>
  <c r="G88" i="12"/>
  <c r="F88" i="12"/>
  <c r="G68" i="12"/>
  <c r="F68" i="12"/>
  <c r="G67" i="12"/>
  <c r="F67" i="12"/>
  <c r="G66" i="12"/>
  <c r="F66" i="12"/>
  <c r="G65" i="12"/>
  <c r="F65" i="12"/>
  <c r="G64" i="12"/>
  <c r="F64" i="12"/>
  <c r="G63" i="12"/>
  <c r="F63" i="12"/>
  <c r="G62" i="12"/>
  <c r="F62" i="12"/>
  <c r="G61" i="12"/>
  <c r="F61" i="12"/>
  <c r="G60" i="12"/>
  <c r="F60" i="12"/>
  <c r="G59" i="12"/>
  <c r="F59" i="12"/>
  <c r="G58" i="12"/>
  <c r="F58" i="12"/>
  <c r="G57" i="12"/>
  <c r="F57" i="12"/>
  <c r="G56" i="12"/>
  <c r="F56" i="12"/>
  <c r="G55" i="12"/>
  <c r="F55" i="12"/>
  <c r="G54" i="12"/>
  <c r="F54" i="12"/>
  <c r="G53" i="12"/>
  <c r="F53" i="12"/>
  <c r="G52" i="12"/>
  <c r="F52" i="12"/>
  <c r="G51" i="12"/>
  <c r="F51" i="12"/>
  <c r="G50" i="12"/>
  <c r="F50" i="12"/>
  <c r="G49" i="12"/>
  <c r="F49" i="12"/>
  <c r="G48" i="12"/>
  <c r="F48" i="12"/>
  <c r="G47" i="12"/>
  <c r="F47" i="12"/>
  <c r="G46" i="12"/>
  <c r="F46" i="12"/>
  <c r="M28" i="12"/>
  <c r="N28" i="12" s="1"/>
  <c r="H28" i="12"/>
  <c r="M27" i="12"/>
  <c r="N27" i="12" s="1"/>
  <c r="H27" i="12"/>
  <c r="M26" i="12"/>
  <c r="N26" i="12" s="1"/>
  <c r="H26" i="12"/>
  <c r="M25" i="12"/>
  <c r="N25" i="12" s="1"/>
  <c r="H25" i="12"/>
  <c r="G25" i="12"/>
  <c r="H24" i="12"/>
  <c r="G24" i="12"/>
  <c r="N24" i="12" s="1"/>
  <c r="J20" i="12"/>
  <c r="J19" i="12"/>
  <c r="J18" i="12"/>
  <c r="J17" i="12"/>
  <c r="F88" i="11"/>
  <c r="G68" i="11"/>
  <c r="F68" i="11"/>
  <c r="G67" i="11"/>
  <c r="F67" i="11"/>
  <c r="G66" i="11"/>
  <c r="F66" i="11"/>
  <c r="G65" i="11"/>
  <c r="F65" i="11"/>
  <c r="G64" i="11"/>
  <c r="F64" i="11"/>
  <c r="G63" i="11"/>
  <c r="F63" i="11"/>
  <c r="G62" i="11"/>
  <c r="F62" i="11"/>
  <c r="G61" i="11"/>
  <c r="F61" i="11"/>
  <c r="G60" i="11"/>
  <c r="F60" i="11"/>
  <c r="G59" i="11"/>
  <c r="F59" i="11"/>
  <c r="G58" i="11"/>
  <c r="F58" i="11"/>
  <c r="G57" i="11"/>
  <c r="F57" i="11"/>
  <c r="G56" i="11"/>
  <c r="F56" i="11"/>
  <c r="G55" i="11"/>
  <c r="F55" i="11"/>
  <c r="G54" i="11"/>
  <c r="F54" i="11"/>
  <c r="G53" i="11"/>
  <c r="F53" i="11"/>
  <c r="G52" i="11"/>
  <c r="F52" i="11"/>
  <c r="G51" i="11"/>
  <c r="F51" i="11"/>
  <c r="G50" i="11"/>
  <c r="F50" i="11"/>
  <c r="G49" i="11"/>
  <c r="F49" i="11"/>
  <c r="G48" i="11"/>
  <c r="F48" i="11"/>
  <c r="G47" i="11"/>
  <c r="F47" i="11"/>
  <c r="G46" i="11"/>
  <c r="F46" i="11"/>
  <c r="N28" i="11"/>
  <c r="M28" i="11"/>
  <c r="H28" i="11"/>
  <c r="M27" i="11"/>
  <c r="N27" i="11" s="1"/>
  <c r="H27" i="11"/>
  <c r="M26" i="11"/>
  <c r="N26" i="11" s="1"/>
  <c r="H26" i="11"/>
  <c r="M25" i="11"/>
  <c r="N25" i="11" s="1"/>
  <c r="H25" i="11"/>
  <c r="H24" i="11"/>
  <c r="G24" i="11"/>
  <c r="G25" i="11" s="1"/>
  <c r="J20" i="11"/>
  <c r="J19" i="11"/>
  <c r="J18" i="11"/>
  <c r="J17" i="11"/>
  <c r="G88" i="10"/>
  <c r="F88" i="10"/>
  <c r="G87" i="10"/>
  <c r="F87" i="10"/>
  <c r="G67" i="10"/>
  <c r="F67" i="10"/>
  <c r="G66" i="10"/>
  <c r="F66" i="10"/>
  <c r="G65" i="10"/>
  <c r="F65" i="10"/>
  <c r="G64" i="10"/>
  <c r="F64" i="10"/>
  <c r="G63" i="10"/>
  <c r="F63" i="10"/>
  <c r="G62" i="10"/>
  <c r="F62" i="10"/>
  <c r="G61" i="10"/>
  <c r="F61" i="10"/>
  <c r="G60" i="10"/>
  <c r="F60" i="10"/>
  <c r="G59" i="10"/>
  <c r="F59" i="10"/>
  <c r="G58" i="10"/>
  <c r="F58" i="10"/>
  <c r="G57" i="10"/>
  <c r="F57" i="10"/>
  <c r="G56" i="10"/>
  <c r="F56" i="10"/>
  <c r="G55" i="10"/>
  <c r="F55" i="10"/>
  <c r="G54" i="10"/>
  <c r="F54" i="10"/>
  <c r="G53" i="10"/>
  <c r="F53" i="10"/>
  <c r="G52" i="10"/>
  <c r="F52" i="10"/>
  <c r="G51" i="10"/>
  <c r="F51" i="10"/>
  <c r="G50" i="10"/>
  <c r="F50" i="10"/>
  <c r="G49" i="10"/>
  <c r="F49" i="10"/>
  <c r="G48" i="10"/>
  <c r="F48" i="10"/>
  <c r="G47" i="10"/>
  <c r="F47" i="10"/>
  <c r="G46" i="10"/>
  <c r="F46" i="10"/>
  <c r="M28" i="10"/>
  <c r="N28" i="10" s="1"/>
  <c r="H28" i="10"/>
  <c r="M27" i="10"/>
  <c r="N27" i="10" s="1"/>
  <c r="H27" i="10"/>
  <c r="M26" i="10"/>
  <c r="N26" i="10" s="1"/>
  <c r="H26" i="10"/>
  <c r="M25" i="10"/>
  <c r="N25" i="10" s="1"/>
  <c r="H25" i="10"/>
  <c r="H24" i="10"/>
  <c r="G24" i="10"/>
  <c r="J20" i="10"/>
  <c r="J19" i="10"/>
  <c r="J18" i="10"/>
  <c r="J17" i="10"/>
  <c r="G88" i="9"/>
  <c r="F88" i="9"/>
  <c r="G87" i="9"/>
  <c r="F87" i="9"/>
  <c r="G67" i="9"/>
  <c r="F67" i="9"/>
  <c r="G66" i="9"/>
  <c r="F66" i="9"/>
  <c r="G65" i="9"/>
  <c r="F65" i="9"/>
  <c r="G64" i="9"/>
  <c r="F64" i="9"/>
  <c r="G63" i="9"/>
  <c r="F63" i="9"/>
  <c r="G62" i="9"/>
  <c r="F62" i="9"/>
  <c r="G61" i="9"/>
  <c r="F61" i="9"/>
  <c r="G60" i="9"/>
  <c r="F60" i="9"/>
  <c r="G59" i="9"/>
  <c r="F59" i="9"/>
  <c r="G58" i="9"/>
  <c r="F58" i="9"/>
  <c r="G57" i="9"/>
  <c r="F57" i="9"/>
  <c r="G56" i="9"/>
  <c r="F56" i="9"/>
  <c r="G55" i="9"/>
  <c r="F55" i="9"/>
  <c r="G54" i="9"/>
  <c r="F54" i="9"/>
  <c r="G53" i="9"/>
  <c r="F53" i="9"/>
  <c r="G52" i="9"/>
  <c r="F52" i="9"/>
  <c r="G51" i="9"/>
  <c r="F51" i="9"/>
  <c r="G50" i="9"/>
  <c r="F50" i="9"/>
  <c r="G49" i="9"/>
  <c r="F49" i="9"/>
  <c r="G48" i="9"/>
  <c r="F48" i="9"/>
  <c r="G47" i="9"/>
  <c r="F47" i="9"/>
  <c r="G46" i="9"/>
  <c r="F46" i="9"/>
  <c r="M28" i="9"/>
  <c r="N28" i="9" s="1"/>
  <c r="H28" i="9"/>
  <c r="M27" i="9"/>
  <c r="N27" i="9" s="1"/>
  <c r="H27" i="9"/>
  <c r="M26" i="9"/>
  <c r="N26" i="9" s="1"/>
  <c r="H26" i="9"/>
  <c r="M25" i="9"/>
  <c r="N25" i="9" s="1"/>
  <c r="H25" i="9"/>
  <c r="H24" i="9"/>
  <c r="G24" i="9"/>
  <c r="N24" i="9" s="1"/>
  <c r="J20" i="9"/>
  <c r="J19" i="9"/>
  <c r="J18" i="9"/>
  <c r="J17" i="9"/>
  <c r="G67" i="8"/>
  <c r="F67" i="8"/>
  <c r="G66" i="8"/>
  <c r="F66" i="8"/>
  <c r="G65" i="8"/>
  <c r="F65" i="8"/>
  <c r="G64" i="8"/>
  <c r="F64" i="8"/>
  <c r="G63" i="8"/>
  <c r="F63" i="8"/>
  <c r="G62" i="8"/>
  <c r="F62" i="8"/>
  <c r="G61" i="8"/>
  <c r="F61" i="8"/>
  <c r="G60" i="8"/>
  <c r="F60" i="8"/>
  <c r="G59" i="8"/>
  <c r="F59" i="8"/>
  <c r="G58" i="8"/>
  <c r="F58" i="8"/>
  <c r="G57" i="8"/>
  <c r="F57" i="8"/>
  <c r="G56" i="8"/>
  <c r="F56" i="8"/>
  <c r="G55" i="8"/>
  <c r="F55" i="8"/>
  <c r="G54" i="8"/>
  <c r="F54" i="8"/>
  <c r="G53" i="8"/>
  <c r="F53" i="8"/>
  <c r="G52" i="8"/>
  <c r="F52" i="8"/>
  <c r="G51" i="8"/>
  <c r="F51" i="8"/>
  <c r="G50" i="8"/>
  <c r="F50" i="8"/>
  <c r="G49" i="8"/>
  <c r="F49" i="8"/>
  <c r="G48" i="8"/>
  <c r="F48" i="8"/>
  <c r="G47" i="8"/>
  <c r="F47" i="8"/>
  <c r="G46" i="8"/>
  <c r="F46" i="8"/>
  <c r="M28" i="8"/>
  <c r="N28" i="8" s="1"/>
  <c r="H28" i="8"/>
  <c r="M27" i="8"/>
  <c r="N27" i="8" s="1"/>
  <c r="H27" i="8"/>
  <c r="M26" i="8"/>
  <c r="N26" i="8" s="1"/>
  <c r="H26" i="8"/>
  <c r="M25" i="8"/>
  <c r="N25" i="8" s="1"/>
  <c r="H25" i="8"/>
  <c r="H24" i="8"/>
  <c r="G24" i="8"/>
  <c r="G26" i="8" s="1"/>
  <c r="J20" i="8"/>
  <c r="J19" i="8"/>
  <c r="J18" i="8"/>
  <c r="J17" i="8"/>
  <c r="G88" i="7"/>
  <c r="F88" i="7"/>
  <c r="G68" i="7"/>
  <c r="F68" i="7"/>
  <c r="G67" i="7"/>
  <c r="F67" i="7"/>
  <c r="G66" i="7"/>
  <c r="F66" i="7"/>
  <c r="G65" i="7"/>
  <c r="F65" i="7"/>
  <c r="G64" i="7"/>
  <c r="F64" i="7"/>
  <c r="G63" i="7"/>
  <c r="F63" i="7"/>
  <c r="G62" i="7"/>
  <c r="F62" i="7"/>
  <c r="G61" i="7"/>
  <c r="F61" i="7"/>
  <c r="G60" i="7"/>
  <c r="F60" i="7"/>
  <c r="G59" i="7"/>
  <c r="F59" i="7"/>
  <c r="G58" i="7"/>
  <c r="F58" i="7"/>
  <c r="G57" i="7"/>
  <c r="F57" i="7"/>
  <c r="G56" i="7"/>
  <c r="F56" i="7"/>
  <c r="G55" i="7"/>
  <c r="F55" i="7"/>
  <c r="G54" i="7"/>
  <c r="F54" i="7"/>
  <c r="G53" i="7"/>
  <c r="F53" i="7"/>
  <c r="G52" i="7"/>
  <c r="F52" i="7"/>
  <c r="G51" i="7"/>
  <c r="F51" i="7"/>
  <c r="G50" i="7"/>
  <c r="F50" i="7"/>
  <c r="G49" i="7"/>
  <c r="F49" i="7"/>
  <c r="G48" i="7"/>
  <c r="F48" i="7"/>
  <c r="G47" i="7"/>
  <c r="F47" i="7"/>
  <c r="G46" i="7"/>
  <c r="F46" i="7"/>
  <c r="M28" i="7"/>
  <c r="N28" i="7" s="1"/>
  <c r="H28" i="7"/>
  <c r="M27" i="7"/>
  <c r="N27" i="7" s="1"/>
  <c r="H27" i="7"/>
  <c r="M26" i="7"/>
  <c r="N26" i="7" s="1"/>
  <c r="H26" i="7"/>
  <c r="M25" i="7"/>
  <c r="N25" i="7" s="1"/>
  <c r="H25" i="7"/>
  <c r="H24" i="7"/>
  <c r="G24" i="7"/>
  <c r="G28" i="7" s="1"/>
  <c r="I28" i="7" s="1"/>
  <c r="J28" i="7" s="1"/>
  <c r="J20" i="7"/>
  <c r="J19" i="7"/>
  <c r="J18" i="7"/>
  <c r="J17" i="7"/>
  <c r="G88" i="6"/>
  <c r="F88" i="6"/>
  <c r="G87" i="6"/>
  <c r="F87" i="6"/>
  <c r="G86" i="6"/>
  <c r="F86" i="6"/>
  <c r="G85" i="6"/>
  <c r="F85" i="6"/>
  <c r="G84" i="6"/>
  <c r="F84" i="6"/>
  <c r="G83" i="6"/>
  <c r="F83" i="6"/>
  <c r="G82" i="6"/>
  <c r="F82" i="6"/>
  <c r="G81" i="6"/>
  <c r="F81" i="6"/>
  <c r="G80" i="6"/>
  <c r="F80" i="6"/>
  <c r="G79" i="6"/>
  <c r="F79" i="6"/>
  <c r="G78" i="6"/>
  <c r="F78" i="6"/>
  <c r="G77" i="6"/>
  <c r="F77" i="6"/>
  <c r="G76" i="6"/>
  <c r="F76" i="6"/>
  <c r="G75" i="6"/>
  <c r="F75" i="6"/>
  <c r="G74" i="6"/>
  <c r="F74" i="6"/>
  <c r="G73" i="6"/>
  <c r="F73" i="6"/>
  <c r="G72" i="6"/>
  <c r="F72" i="6"/>
  <c r="G71" i="6"/>
  <c r="F71" i="6"/>
  <c r="G70" i="6"/>
  <c r="F70" i="6"/>
  <c r="G69" i="6"/>
  <c r="F69" i="6"/>
  <c r="G49" i="6"/>
  <c r="F49" i="6"/>
  <c r="G48" i="6"/>
  <c r="F48" i="6"/>
  <c r="G47" i="6"/>
  <c r="F47" i="6"/>
  <c r="G46" i="6"/>
  <c r="F46" i="6"/>
  <c r="M28" i="6"/>
  <c r="N28" i="6" s="1"/>
  <c r="H28" i="6"/>
  <c r="M27" i="6"/>
  <c r="N27" i="6" s="1"/>
  <c r="H27" i="6"/>
  <c r="M26" i="6"/>
  <c r="N26" i="6" s="1"/>
  <c r="H26" i="6"/>
  <c r="N25" i="6"/>
  <c r="M25" i="6"/>
  <c r="H25" i="6"/>
  <c r="H24" i="6"/>
  <c r="J20" i="6"/>
  <c r="J19" i="6"/>
  <c r="J18" i="6"/>
  <c r="J17" i="6"/>
  <c r="G88" i="5"/>
  <c r="F88" i="5"/>
  <c r="G68" i="5"/>
  <c r="F68" i="5"/>
  <c r="G67" i="5"/>
  <c r="F67" i="5"/>
  <c r="G66" i="5"/>
  <c r="F66" i="5"/>
  <c r="G65" i="5"/>
  <c r="F65" i="5"/>
  <c r="G64" i="5"/>
  <c r="F64" i="5"/>
  <c r="G63" i="5"/>
  <c r="F63" i="5"/>
  <c r="G62" i="5"/>
  <c r="F62" i="5"/>
  <c r="G61" i="5"/>
  <c r="F61" i="5"/>
  <c r="G60" i="5"/>
  <c r="F60" i="5"/>
  <c r="G59" i="5"/>
  <c r="F59" i="5"/>
  <c r="G58" i="5"/>
  <c r="F58" i="5"/>
  <c r="G57" i="5"/>
  <c r="F57" i="5"/>
  <c r="G56" i="5"/>
  <c r="F56" i="5"/>
  <c r="G55" i="5"/>
  <c r="F55" i="5"/>
  <c r="G54" i="5"/>
  <c r="F54" i="5"/>
  <c r="G53" i="5"/>
  <c r="F53" i="5"/>
  <c r="G52" i="5"/>
  <c r="F52" i="5"/>
  <c r="G51" i="5"/>
  <c r="F51" i="5"/>
  <c r="G50" i="5"/>
  <c r="F50" i="5"/>
  <c r="G49" i="5"/>
  <c r="F49" i="5"/>
  <c r="G48" i="5"/>
  <c r="F48" i="5"/>
  <c r="G47" i="5"/>
  <c r="F47" i="5"/>
  <c r="G46" i="5"/>
  <c r="F46" i="5"/>
  <c r="M28" i="5"/>
  <c r="N28" i="5" s="1"/>
  <c r="H28" i="5"/>
  <c r="M27" i="5"/>
  <c r="N27" i="5" s="1"/>
  <c r="H27" i="5"/>
  <c r="M26" i="5"/>
  <c r="N26" i="5" s="1"/>
  <c r="H26" i="5"/>
  <c r="M25" i="5"/>
  <c r="N25" i="5" s="1"/>
  <c r="H25" i="5"/>
  <c r="H24" i="5"/>
  <c r="G24" i="5"/>
  <c r="G28" i="5" s="1"/>
  <c r="I28" i="5" s="1"/>
  <c r="J20" i="5"/>
  <c r="J19" i="5"/>
  <c r="J18" i="5"/>
  <c r="J17" i="5"/>
  <c r="G88" i="4"/>
  <c r="F88" i="4"/>
  <c r="G68" i="4"/>
  <c r="F68" i="4"/>
  <c r="G67" i="4"/>
  <c r="F67" i="4"/>
  <c r="G66" i="4"/>
  <c r="F66" i="4"/>
  <c r="G65" i="4"/>
  <c r="F65" i="4"/>
  <c r="G64" i="4"/>
  <c r="F64" i="4"/>
  <c r="G63" i="4"/>
  <c r="F63" i="4"/>
  <c r="G62" i="4"/>
  <c r="F62" i="4"/>
  <c r="G61" i="4"/>
  <c r="F61" i="4"/>
  <c r="G60" i="4"/>
  <c r="F60" i="4"/>
  <c r="G59" i="4"/>
  <c r="F59" i="4"/>
  <c r="G58" i="4"/>
  <c r="F58" i="4"/>
  <c r="G57" i="4"/>
  <c r="F57" i="4"/>
  <c r="G56" i="4"/>
  <c r="F56" i="4"/>
  <c r="G55" i="4"/>
  <c r="F55" i="4"/>
  <c r="G54" i="4"/>
  <c r="F54" i="4"/>
  <c r="G53" i="4"/>
  <c r="F53" i="4"/>
  <c r="G52" i="4"/>
  <c r="F52" i="4"/>
  <c r="G51" i="4"/>
  <c r="F51" i="4"/>
  <c r="G50" i="4"/>
  <c r="F50" i="4"/>
  <c r="G49" i="4"/>
  <c r="F49" i="4"/>
  <c r="G48" i="4"/>
  <c r="F48" i="4"/>
  <c r="G47" i="4"/>
  <c r="F47" i="4"/>
  <c r="G46" i="4"/>
  <c r="F46" i="4"/>
  <c r="M28" i="4"/>
  <c r="N28" i="4" s="1"/>
  <c r="H28" i="4"/>
  <c r="M27" i="4"/>
  <c r="N27" i="4" s="1"/>
  <c r="H27" i="4"/>
  <c r="M26" i="4"/>
  <c r="N26" i="4" s="1"/>
  <c r="H26" i="4"/>
  <c r="M25" i="4"/>
  <c r="N25" i="4" s="1"/>
  <c r="H25" i="4"/>
  <c r="H24" i="4"/>
  <c r="G24" i="4"/>
  <c r="N24" i="4" s="1"/>
  <c r="J20" i="4"/>
  <c r="J19" i="4"/>
  <c r="J18" i="4"/>
  <c r="J17" i="4"/>
  <c r="G88" i="3"/>
  <c r="G68" i="3"/>
  <c r="G67" i="3"/>
  <c r="G66" i="3"/>
  <c r="G65" i="3"/>
  <c r="G64" i="3"/>
  <c r="G63" i="3"/>
  <c r="G62" i="3"/>
  <c r="G61" i="3"/>
  <c r="G60" i="3"/>
  <c r="G59" i="3"/>
  <c r="G58" i="3"/>
  <c r="G57" i="3"/>
  <c r="G56" i="3"/>
  <c r="G55" i="3"/>
  <c r="G54" i="3"/>
  <c r="G53" i="3"/>
  <c r="G52" i="3"/>
  <c r="G51" i="3"/>
  <c r="G50" i="3"/>
  <c r="G49" i="3"/>
  <c r="G48" i="3"/>
  <c r="G47" i="3"/>
  <c r="G46" i="3"/>
  <c r="F46" i="3"/>
  <c r="M28" i="3"/>
  <c r="N28" i="3" s="1"/>
  <c r="H28" i="3"/>
  <c r="M27" i="3"/>
  <c r="N27" i="3" s="1"/>
  <c r="H27" i="3"/>
  <c r="M26" i="3"/>
  <c r="N26" i="3" s="1"/>
  <c r="H26" i="3"/>
  <c r="M25" i="3"/>
  <c r="N25" i="3" s="1"/>
  <c r="H25" i="3"/>
  <c r="H24" i="3"/>
  <c r="G24" i="3"/>
  <c r="N24" i="3" s="1"/>
  <c r="J20" i="3"/>
  <c r="J19" i="3"/>
  <c r="J18" i="3"/>
  <c r="G88" i="2"/>
  <c r="G68" i="2"/>
  <c r="G67" i="2"/>
  <c r="G66" i="2"/>
  <c r="G65" i="2"/>
  <c r="G64" i="2"/>
  <c r="G63" i="2"/>
  <c r="G62" i="2"/>
  <c r="G61" i="2"/>
  <c r="G60" i="2"/>
  <c r="G59" i="2"/>
  <c r="G58" i="2"/>
  <c r="G57" i="2"/>
  <c r="G56" i="2"/>
  <c r="G55" i="2"/>
  <c r="G54" i="2"/>
  <c r="G53" i="2"/>
  <c r="G52" i="2"/>
  <c r="G51" i="2"/>
  <c r="G50" i="2"/>
  <c r="G49" i="2"/>
  <c r="G48" i="2"/>
  <c r="G47" i="2"/>
  <c r="G46" i="2"/>
  <c r="F46" i="2"/>
  <c r="M28" i="2"/>
  <c r="N28" i="2" s="1"/>
  <c r="H28" i="2"/>
  <c r="M27" i="2"/>
  <c r="N27" i="2" s="1"/>
  <c r="H27" i="2"/>
  <c r="M26" i="2"/>
  <c r="N26" i="2" s="1"/>
  <c r="H26" i="2"/>
  <c r="M25" i="2"/>
  <c r="N25" i="2" s="1"/>
  <c r="H25" i="2"/>
  <c r="H24" i="2"/>
  <c r="G24" i="2"/>
  <c r="G28" i="2" s="1"/>
  <c r="I28" i="2" s="1"/>
  <c r="J20" i="2"/>
  <c r="J19" i="2"/>
  <c r="J18" i="2"/>
  <c r="J17" i="2"/>
  <c r="M24" i="16" l="1"/>
  <c r="G25" i="16"/>
  <c r="H87" i="18"/>
  <c r="J87" i="18"/>
  <c r="G27" i="7"/>
  <c r="I27" i="7" s="1"/>
  <c r="J27" i="7" s="1"/>
  <c r="G26" i="4"/>
  <c r="G28" i="3"/>
  <c r="I28" i="3" s="1"/>
  <c r="H51" i="7"/>
  <c r="G25" i="7"/>
  <c r="H54" i="7" s="1"/>
  <c r="H48" i="7"/>
  <c r="H60" i="7"/>
  <c r="H73" i="6"/>
  <c r="H47" i="6"/>
  <c r="H86" i="6"/>
  <c r="H75" i="6"/>
  <c r="H72" i="6"/>
  <c r="H84" i="6"/>
  <c r="H51" i="5"/>
  <c r="J67" i="5"/>
  <c r="M24" i="4"/>
  <c r="G25" i="4"/>
  <c r="H46" i="4" s="1"/>
  <c r="J63" i="4"/>
  <c r="G28" i="4"/>
  <c r="I28" i="4" s="1"/>
  <c r="H52" i="4"/>
  <c r="G26" i="3"/>
  <c r="I26" i="3" s="1"/>
  <c r="M24" i="3"/>
  <c r="G25" i="3"/>
  <c r="H46" i="20"/>
  <c r="J46" i="20"/>
  <c r="H54" i="20"/>
  <c r="J54" i="20"/>
  <c r="H66" i="20"/>
  <c r="J66" i="20"/>
  <c r="H50" i="20"/>
  <c r="J50" i="20"/>
  <c r="H58" i="20"/>
  <c r="J58" i="20"/>
  <c r="H62" i="20"/>
  <c r="J62" i="20"/>
  <c r="H47" i="20"/>
  <c r="J47" i="20"/>
  <c r="H51" i="20"/>
  <c r="J51" i="20"/>
  <c r="H55" i="20"/>
  <c r="J55" i="20"/>
  <c r="H59" i="20"/>
  <c r="J59" i="20"/>
  <c r="H63" i="20"/>
  <c r="J63" i="20"/>
  <c r="H67" i="20"/>
  <c r="J67" i="20"/>
  <c r="H48" i="20"/>
  <c r="J48" i="20"/>
  <c r="H52" i="20"/>
  <c r="J52" i="20"/>
  <c r="H56" i="20"/>
  <c r="J56" i="20"/>
  <c r="H60" i="20"/>
  <c r="J60" i="20"/>
  <c r="H64" i="20"/>
  <c r="J64" i="20"/>
  <c r="H68" i="20"/>
  <c r="J68" i="20"/>
  <c r="J84" i="20"/>
  <c r="J74" i="20"/>
  <c r="J83" i="20"/>
  <c r="H80" i="20"/>
  <c r="H77" i="20"/>
  <c r="J78" i="20"/>
  <c r="H82" i="20"/>
  <c r="H84" i="20"/>
  <c r="H74" i="20"/>
  <c r="H73" i="20"/>
  <c r="H78" i="20"/>
  <c r="J69" i="20"/>
  <c r="H79" i="20"/>
  <c r="H81" i="20"/>
  <c r="J72" i="20"/>
  <c r="J73" i="20"/>
  <c r="J82" i="20"/>
  <c r="J76" i="20"/>
  <c r="H71" i="20"/>
  <c r="J75" i="20"/>
  <c r="H75" i="20"/>
  <c r="J77" i="20"/>
  <c r="J86" i="20"/>
  <c r="H70" i="20"/>
  <c r="H86" i="20"/>
  <c r="H83" i="20"/>
  <c r="J80" i="20"/>
  <c r="H69" i="20"/>
  <c r="J85" i="20"/>
  <c r="H76" i="20"/>
  <c r="J79" i="20"/>
  <c r="J81" i="20"/>
  <c r="H72" i="20"/>
  <c r="H85" i="20"/>
  <c r="J71" i="20"/>
  <c r="J70" i="20"/>
  <c r="H49" i="20"/>
  <c r="J49" i="20"/>
  <c r="H53" i="20"/>
  <c r="J53" i="20"/>
  <c r="H57" i="20"/>
  <c r="J57" i="20"/>
  <c r="H61" i="20"/>
  <c r="J61" i="20"/>
  <c r="H65" i="20"/>
  <c r="J65" i="20"/>
  <c r="H88" i="20"/>
  <c r="J88" i="20"/>
  <c r="H67" i="18"/>
  <c r="J67" i="18"/>
  <c r="J72" i="18"/>
  <c r="J71" i="18"/>
  <c r="H84" i="18"/>
  <c r="H81" i="18"/>
  <c r="J78" i="18"/>
  <c r="J82" i="18"/>
  <c r="H79" i="18"/>
  <c r="J76" i="18"/>
  <c r="J79" i="18"/>
  <c r="H70" i="18"/>
  <c r="H86" i="18"/>
  <c r="H83" i="18"/>
  <c r="H78" i="18"/>
  <c r="J85" i="18"/>
  <c r="J75" i="18"/>
  <c r="J69" i="18"/>
  <c r="J80" i="18"/>
  <c r="H72" i="18"/>
  <c r="H69" i="18"/>
  <c r="H85" i="18"/>
  <c r="J81" i="18"/>
  <c r="H80" i="18"/>
  <c r="J84" i="18"/>
  <c r="J73" i="18"/>
  <c r="J70" i="18"/>
  <c r="H74" i="18"/>
  <c r="H71" i="18"/>
  <c r="J83" i="18"/>
  <c r="H82" i="18"/>
  <c r="J77" i="18"/>
  <c r="J74" i="18"/>
  <c r="H76" i="18"/>
  <c r="H73" i="18"/>
  <c r="H75" i="18"/>
  <c r="H77" i="18"/>
  <c r="J86" i="18"/>
  <c r="H46" i="18"/>
  <c r="J46" i="18"/>
  <c r="H50" i="18"/>
  <c r="J50" i="18"/>
  <c r="H54" i="18"/>
  <c r="J54" i="18"/>
  <c r="H58" i="18"/>
  <c r="J58" i="18"/>
  <c r="H62" i="18"/>
  <c r="J62" i="18"/>
  <c r="H66" i="18"/>
  <c r="J66" i="18"/>
  <c r="H55" i="18"/>
  <c r="J55" i="18"/>
  <c r="H51" i="18"/>
  <c r="J51" i="18"/>
  <c r="H63" i="18"/>
  <c r="J63" i="18"/>
  <c r="H48" i="18"/>
  <c r="J48" i="18"/>
  <c r="H68" i="18"/>
  <c r="J68" i="18"/>
  <c r="H52" i="18"/>
  <c r="J52" i="18" s="1"/>
  <c r="H56" i="18"/>
  <c r="J56" i="18"/>
  <c r="H60" i="18"/>
  <c r="J60" i="18"/>
  <c r="H64" i="18"/>
  <c r="J64" i="18"/>
  <c r="H47" i="18"/>
  <c r="J47" i="18" s="1"/>
  <c r="H59" i="18"/>
  <c r="J59" i="18"/>
  <c r="H49" i="18"/>
  <c r="J49" i="18"/>
  <c r="H53" i="18"/>
  <c r="J53" i="18" s="1"/>
  <c r="H57" i="18"/>
  <c r="J57" i="18"/>
  <c r="H61" i="18"/>
  <c r="J61" i="18"/>
  <c r="H65" i="18"/>
  <c r="J65" i="18"/>
  <c r="H88" i="18"/>
  <c r="J88" i="18"/>
  <c r="J84" i="17"/>
  <c r="J85" i="17"/>
  <c r="J83" i="17"/>
  <c r="H80" i="17"/>
  <c r="H77" i="17"/>
  <c r="H81" i="17"/>
  <c r="J80" i="17"/>
  <c r="H86" i="17"/>
  <c r="J69" i="17"/>
  <c r="H69" i="17"/>
  <c r="J72" i="17"/>
  <c r="J86" i="17"/>
  <c r="J87" i="17"/>
  <c r="H82" i="17"/>
  <c r="H79" i="17"/>
  <c r="H84" i="17"/>
  <c r="J74" i="17"/>
  <c r="H83" i="17"/>
  <c r="J82" i="17"/>
  <c r="J76" i="17"/>
  <c r="J70" i="17"/>
  <c r="J78" i="17"/>
  <c r="H70" i="17"/>
  <c r="H72" i="17"/>
  <c r="H85" i="17"/>
  <c r="J73" i="17"/>
  <c r="J71" i="17"/>
  <c r="H74" i="17"/>
  <c r="H71" i="17"/>
  <c r="J79" i="17"/>
  <c r="H75" i="17"/>
  <c r="J77" i="17"/>
  <c r="J75" i="17"/>
  <c r="H76" i="17"/>
  <c r="H73" i="17"/>
  <c r="J81" i="17"/>
  <c r="H78" i="17"/>
  <c r="H49" i="17"/>
  <c r="J49" i="17"/>
  <c r="H61" i="17"/>
  <c r="J61" i="17"/>
  <c r="H46" i="17"/>
  <c r="J46" i="17"/>
  <c r="H50" i="17"/>
  <c r="J50" i="17"/>
  <c r="H54" i="17"/>
  <c r="J54" i="17"/>
  <c r="H58" i="17"/>
  <c r="J58" i="17"/>
  <c r="H62" i="17"/>
  <c r="J62" i="17"/>
  <c r="H66" i="17"/>
  <c r="J66" i="17"/>
  <c r="H65" i="17"/>
  <c r="J65" i="17"/>
  <c r="H57" i="17"/>
  <c r="J57" i="17"/>
  <c r="G27" i="17"/>
  <c r="H47" i="17"/>
  <c r="J47" i="17"/>
  <c r="H51" i="17"/>
  <c r="J51" i="17"/>
  <c r="H55" i="17"/>
  <c r="J55" i="17"/>
  <c r="H59" i="17"/>
  <c r="J59" i="17"/>
  <c r="H63" i="17"/>
  <c r="J63" i="17"/>
  <c r="H67" i="17"/>
  <c r="J67" i="17"/>
  <c r="H53" i="17"/>
  <c r="J53" i="17"/>
  <c r="H88" i="17"/>
  <c r="J88" i="17"/>
  <c r="H48" i="17"/>
  <c r="J48" i="17"/>
  <c r="H52" i="17"/>
  <c r="J52" i="17"/>
  <c r="H56" i="17"/>
  <c r="J56" i="17"/>
  <c r="H60" i="17"/>
  <c r="J60" i="17"/>
  <c r="H64" i="17"/>
  <c r="J64" i="17"/>
  <c r="H68" i="17"/>
  <c r="J68" i="17"/>
  <c r="G27" i="16"/>
  <c r="I34" i="16" s="1"/>
  <c r="H62" i="16"/>
  <c r="J62" i="16"/>
  <c r="H66" i="16"/>
  <c r="H76" i="16"/>
  <c r="H72" i="16"/>
  <c r="J78" i="16"/>
  <c r="J87" i="16"/>
  <c r="H83" i="16"/>
  <c r="J80" i="16"/>
  <c r="H69" i="16"/>
  <c r="J84" i="16"/>
  <c r="J79" i="16"/>
  <c r="H79" i="16"/>
  <c r="H73" i="16"/>
  <c r="G28" i="16"/>
  <c r="I28" i="16" s="1"/>
  <c r="J28" i="16" s="1"/>
  <c r="H52" i="16"/>
  <c r="J52" i="16"/>
  <c r="H56" i="16"/>
  <c r="H49" i="16"/>
  <c r="J49" i="16"/>
  <c r="J53" i="16"/>
  <c r="H57" i="16"/>
  <c r="J63" i="16"/>
  <c r="G25" i="15"/>
  <c r="H46" i="15"/>
  <c r="J46" i="15"/>
  <c r="H50" i="15"/>
  <c r="J50" i="15"/>
  <c r="H54" i="15"/>
  <c r="J58" i="15"/>
  <c r="H62" i="15"/>
  <c r="J62" i="15"/>
  <c r="H66" i="15"/>
  <c r="J66" i="15"/>
  <c r="H65" i="15"/>
  <c r="J57" i="15"/>
  <c r="H47" i="15"/>
  <c r="J47" i="15"/>
  <c r="H51" i="15"/>
  <c r="J51" i="15"/>
  <c r="H55" i="15"/>
  <c r="H59" i="15"/>
  <c r="J59" i="15"/>
  <c r="H63" i="15"/>
  <c r="J63" i="15"/>
  <c r="H67" i="15"/>
  <c r="J67" i="15"/>
  <c r="H53" i="15"/>
  <c r="G28" i="15"/>
  <c r="I28" i="15" s="1"/>
  <c r="J28" i="15" s="1"/>
  <c r="H88" i="15"/>
  <c r="J88" i="15"/>
  <c r="I27" i="15"/>
  <c r="J27" i="15" s="1"/>
  <c r="G26" i="15"/>
  <c r="I26" i="15" s="1"/>
  <c r="J26" i="15" s="1"/>
  <c r="H48" i="15"/>
  <c r="J48" i="15"/>
  <c r="J52" i="15"/>
  <c r="H56" i="15"/>
  <c r="J56" i="15"/>
  <c r="H60" i="15"/>
  <c r="J60" i="15"/>
  <c r="H64" i="15"/>
  <c r="J64" i="15"/>
  <c r="H68" i="15"/>
  <c r="J68" i="15"/>
  <c r="H57" i="14"/>
  <c r="H46" i="14"/>
  <c r="J50" i="14"/>
  <c r="H54" i="14"/>
  <c r="H58" i="14"/>
  <c r="H62" i="14"/>
  <c r="J66" i="14"/>
  <c r="H88" i="14"/>
  <c r="H53" i="14"/>
  <c r="H65" i="14"/>
  <c r="J47" i="14"/>
  <c r="H51" i="14"/>
  <c r="H55" i="14"/>
  <c r="H59" i="14"/>
  <c r="J63" i="14"/>
  <c r="H67" i="14"/>
  <c r="H49" i="14"/>
  <c r="H61" i="14"/>
  <c r="J48" i="14"/>
  <c r="H52" i="14"/>
  <c r="H56" i="14"/>
  <c r="H60" i="14"/>
  <c r="J64" i="14"/>
  <c r="H68" i="14"/>
  <c r="H46" i="12"/>
  <c r="J46" i="12"/>
  <c r="H54" i="12"/>
  <c r="J54" i="12"/>
  <c r="H62" i="12"/>
  <c r="J62" i="12"/>
  <c r="H50" i="12"/>
  <c r="J50" i="12"/>
  <c r="H58" i="12"/>
  <c r="J58" i="12"/>
  <c r="H66" i="12"/>
  <c r="J66" i="12"/>
  <c r="H47" i="12"/>
  <c r="J47" i="12"/>
  <c r="H51" i="12"/>
  <c r="J51" i="12"/>
  <c r="H55" i="12"/>
  <c r="J55" i="12"/>
  <c r="H59" i="12"/>
  <c r="J59" i="12"/>
  <c r="H63" i="12"/>
  <c r="J63" i="12"/>
  <c r="H67" i="12"/>
  <c r="J67" i="12"/>
  <c r="H48" i="12"/>
  <c r="J48" i="12"/>
  <c r="H52" i="12"/>
  <c r="J52" i="12"/>
  <c r="H56" i="12"/>
  <c r="J56" i="12"/>
  <c r="H60" i="12"/>
  <c r="J60" i="12"/>
  <c r="H64" i="12"/>
  <c r="J64" i="12"/>
  <c r="H68" i="12"/>
  <c r="J68" i="12"/>
  <c r="I34" i="12"/>
  <c r="H84" i="12"/>
  <c r="H82" i="12"/>
  <c r="H80" i="12"/>
  <c r="H78" i="12"/>
  <c r="H76" i="12"/>
  <c r="H74" i="12"/>
  <c r="H70" i="12"/>
  <c r="H86" i="12"/>
  <c r="H72" i="12"/>
  <c r="J85" i="12"/>
  <c r="J83" i="12"/>
  <c r="J81" i="12"/>
  <c r="J79" i="12"/>
  <c r="J77" i="12"/>
  <c r="J75" i="12"/>
  <c r="J73" i="12"/>
  <c r="J71" i="12"/>
  <c r="J69" i="12"/>
  <c r="H69" i="12"/>
  <c r="J72" i="12"/>
  <c r="H83" i="12"/>
  <c r="J70" i="12"/>
  <c r="J76" i="12"/>
  <c r="H81" i="12"/>
  <c r="H79" i="12"/>
  <c r="H85" i="12"/>
  <c r="J74" i="12"/>
  <c r="H71" i="12"/>
  <c r="H75" i="12"/>
  <c r="H73" i="12"/>
  <c r="J78" i="12"/>
  <c r="J82" i="12"/>
  <c r="J80" i="12"/>
  <c r="J86" i="12"/>
  <c r="H77" i="12"/>
  <c r="J84" i="12"/>
  <c r="H49" i="12"/>
  <c r="J49" i="12"/>
  <c r="H53" i="12"/>
  <c r="J53" i="12"/>
  <c r="H57" i="12"/>
  <c r="J57" i="12"/>
  <c r="H61" i="12"/>
  <c r="J61" i="12"/>
  <c r="H65" i="12"/>
  <c r="J65" i="12"/>
  <c r="H88" i="12"/>
  <c r="J88" i="12"/>
  <c r="I37" i="12"/>
  <c r="J85" i="11"/>
  <c r="H87" i="11"/>
  <c r="H85" i="11"/>
  <c r="H83" i="11"/>
  <c r="H81" i="11"/>
  <c r="H79" i="11"/>
  <c r="H77" i="11"/>
  <c r="H75" i="11"/>
  <c r="H73" i="11"/>
  <c r="H69" i="11"/>
  <c r="H82" i="11"/>
  <c r="H84" i="11"/>
  <c r="H78" i="11"/>
  <c r="H74" i="11"/>
  <c r="H70" i="11"/>
  <c r="H86" i="11"/>
  <c r="H80" i="11"/>
  <c r="H76" i="11"/>
  <c r="H72" i="11"/>
  <c r="J87" i="11"/>
  <c r="J83" i="11"/>
  <c r="J81" i="11"/>
  <c r="J79" i="11"/>
  <c r="J77" i="11"/>
  <c r="J75" i="11"/>
  <c r="J73" i="11"/>
  <c r="J71" i="11"/>
  <c r="J69" i="11"/>
  <c r="H71" i="11"/>
  <c r="J72" i="11"/>
  <c r="J76" i="11"/>
  <c r="J80" i="11"/>
  <c r="J84" i="11"/>
  <c r="J78" i="11"/>
  <c r="J70" i="11"/>
  <c r="J74" i="11"/>
  <c r="J82" i="11"/>
  <c r="J86" i="11"/>
  <c r="H68" i="11"/>
  <c r="J68" i="11"/>
  <c r="H64" i="11"/>
  <c r="J64" i="11"/>
  <c r="H49" i="11"/>
  <c r="J49" i="11"/>
  <c r="H53" i="11"/>
  <c r="J53" i="11"/>
  <c r="H57" i="11"/>
  <c r="J57" i="11"/>
  <c r="H61" i="11"/>
  <c r="J61" i="11"/>
  <c r="H65" i="11"/>
  <c r="J65" i="11"/>
  <c r="H48" i="11"/>
  <c r="J48" i="11"/>
  <c r="H52" i="11"/>
  <c r="J52" i="11"/>
  <c r="H46" i="11"/>
  <c r="J46" i="11"/>
  <c r="H50" i="11"/>
  <c r="J50" i="11"/>
  <c r="H54" i="11"/>
  <c r="J54" i="11"/>
  <c r="H58" i="11"/>
  <c r="J58" i="11"/>
  <c r="H62" i="11"/>
  <c r="J62" i="11"/>
  <c r="H66" i="11"/>
  <c r="J66" i="11"/>
  <c r="H56" i="11"/>
  <c r="J56" i="11"/>
  <c r="H60" i="11"/>
  <c r="J60" i="11"/>
  <c r="H47" i="11"/>
  <c r="J47" i="11"/>
  <c r="H51" i="11"/>
  <c r="J51" i="11"/>
  <c r="H55" i="11"/>
  <c r="J55" i="11"/>
  <c r="H59" i="11"/>
  <c r="J59" i="11"/>
  <c r="H63" i="11"/>
  <c r="J63" i="11"/>
  <c r="H67" i="11"/>
  <c r="J67" i="11"/>
  <c r="G25" i="9"/>
  <c r="J82" i="9" s="1"/>
  <c r="G28" i="9"/>
  <c r="I28" i="9" s="1"/>
  <c r="J28" i="9" s="1"/>
  <c r="H55" i="9"/>
  <c r="M24" i="8"/>
  <c r="G27" i="5"/>
  <c r="I27" i="5" s="1"/>
  <c r="J27" i="5" s="1"/>
  <c r="G28" i="6"/>
  <c r="I28" i="6" s="1"/>
  <c r="J28" i="6" s="1"/>
  <c r="N24" i="6"/>
  <c r="G26" i="2"/>
  <c r="I26" i="2" s="1"/>
  <c r="M24" i="5"/>
  <c r="G26" i="5"/>
  <c r="I26" i="5" s="1"/>
  <c r="J26" i="5" s="1"/>
  <c r="M24" i="6"/>
  <c r="G28" i="10"/>
  <c r="I28" i="10" s="1"/>
  <c r="J28" i="10" s="1"/>
  <c r="G25" i="10"/>
  <c r="J56" i="10" s="1"/>
  <c r="N24" i="10"/>
  <c r="M24" i="2"/>
  <c r="I35" i="3" a="1"/>
  <c r="I35" i="3" s="1"/>
  <c r="N24" i="2"/>
  <c r="N24" i="5"/>
  <c r="G25" i="6"/>
  <c r="H77" i="6" s="1"/>
  <c r="G27" i="10"/>
  <c r="G27" i="2"/>
  <c r="I27" i="2" s="1"/>
  <c r="G25" i="2"/>
  <c r="J46" i="2" s="1"/>
  <c r="G27" i="3"/>
  <c r="I36" i="3" a="1"/>
  <c r="I36" i="3" s="1"/>
  <c r="G27" i="4"/>
  <c r="I27" i="4" s="1"/>
  <c r="G25" i="5"/>
  <c r="H46" i="5" s="1"/>
  <c r="G27" i="6"/>
  <c r="M24" i="10"/>
  <c r="G28" i="8"/>
  <c r="I28" i="8" s="1"/>
  <c r="J28" i="8" s="1"/>
  <c r="G25" i="8"/>
  <c r="N24" i="8"/>
  <c r="G26" i="6"/>
  <c r="N24" i="7"/>
  <c r="G26" i="7"/>
  <c r="I26" i="7" s="1"/>
  <c r="J26" i="7" s="1"/>
  <c r="M24" i="7"/>
  <c r="G27" i="8"/>
  <c r="G26" i="10"/>
  <c r="I37" i="11"/>
  <c r="I36" i="11"/>
  <c r="I34" i="11"/>
  <c r="I35" i="11"/>
  <c r="G28" i="14"/>
  <c r="I28" i="14" s="1"/>
  <c r="J28" i="14" s="1"/>
  <c r="G25" i="14"/>
  <c r="J46" i="14" s="1"/>
  <c r="G26" i="14"/>
  <c r="M24" i="14"/>
  <c r="G27" i="14"/>
  <c r="G27" i="9"/>
  <c r="I36" i="12"/>
  <c r="I35" i="12"/>
  <c r="G28" i="11"/>
  <c r="I28" i="11" s="1"/>
  <c r="J28" i="11" s="1"/>
  <c r="G26" i="11"/>
  <c r="M24" i="11"/>
  <c r="M24" i="9"/>
  <c r="G26" i="9"/>
  <c r="G28" i="13"/>
  <c r="I28" i="13" s="1"/>
  <c r="G25" i="13"/>
  <c r="G26" i="13"/>
  <c r="M24" i="13"/>
  <c r="G27" i="13"/>
  <c r="N24" i="11"/>
  <c r="G27" i="11"/>
  <c r="I37" i="18" a="1"/>
  <c r="I37" i="18" s="1"/>
  <c r="I36" i="15"/>
  <c r="I25" i="15"/>
  <c r="G28" i="12"/>
  <c r="I28" i="12" s="1"/>
  <c r="J28" i="12" s="1"/>
  <c r="N24" i="17"/>
  <c r="G26" i="17"/>
  <c r="M24" i="17"/>
  <c r="G28" i="17"/>
  <c r="I28" i="17" s="1"/>
  <c r="J28" i="17" s="1"/>
  <c r="G27" i="12"/>
  <c r="I37" i="17"/>
  <c r="I36" i="17"/>
  <c r="I35" i="17"/>
  <c r="I34" i="17"/>
  <c r="G28" i="19"/>
  <c r="I28" i="19" s="1"/>
  <c r="J28" i="19" s="1"/>
  <c r="G25" i="19"/>
  <c r="J46" i="19" s="1"/>
  <c r="N24" i="19"/>
  <c r="G26" i="19"/>
  <c r="M24" i="19"/>
  <c r="M24" i="12"/>
  <c r="G26" i="12"/>
  <c r="G26" i="16"/>
  <c r="I36" i="20" a="1"/>
  <c r="I36" i="20" s="1"/>
  <c r="I35" i="20" a="1"/>
  <c r="I35" i="20" s="1"/>
  <c r="I34" i="20" a="1"/>
  <c r="I34" i="20" s="1"/>
  <c r="G28" i="18"/>
  <c r="I28" i="18" s="1"/>
  <c r="J28" i="18" s="1"/>
  <c r="N24" i="18"/>
  <c r="G26" i="18"/>
  <c r="I26" i="18" s="1"/>
  <c r="J26" i="18" s="1"/>
  <c r="M24" i="18"/>
  <c r="G27" i="18"/>
  <c r="I27" i="18" s="1"/>
  <c r="J27" i="18" s="1"/>
  <c r="G28" i="20"/>
  <c r="I28" i="20" s="1"/>
  <c r="J28" i="20" s="1"/>
  <c r="G27" i="20"/>
  <c r="I27" i="20" s="1"/>
  <c r="J27" i="20" s="1"/>
  <c r="M24" i="20"/>
  <c r="G26" i="20"/>
  <c r="H53" i="16" l="1"/>
  <c r="J74" i="16"/>
  <c r="J66" i="16"/>
  <c r="J59" i="16"/>
  <c r="H81" i="16"/>
  <c r="H59" i="16"/>
  <c r="J83" i="16"/>
  <c r="H63" i="16"/>
  <c r="J85" i="16"/>
  <c r="J72" i="16"/>
  <c r="J64" i="16"/>
  <c r="J51" i="16"/>
  <c r="J75" i="16"/>
  <c r="J77" i="16"/>
  <c r="H74" i="16"/>
  <c r="J54" i="16"/>
  <c r="H65" i="16"/>
  <c r="H64" i="16"/>
  <c r="H51" i="16"/>
  <c r="J70" i="16"/>
  <c r="H71" i="16"/>
  <c r="H86" i="16"/>
  <c r="H54" i="16"/>
  <c r="J67" i="16"/>
  <c r="H67" i="16"/>
  <c r="J65" i="16"/>
  <c r="J61" i="16"/>
  <c r="J60" i="16"/>
  <c r="J55" i="16"/>
  <c r="H75" i="16"/>
  <c r="J69" i="16"/>
  <c r="H70" i="16"/>
  <c r="J50" i="16"/>
  <c r="J88" i="16"/>
  <c r="J68" i="16"/>
  <c r="J73" i="16"/>
  <c r="J82" i="16"/>
  <c r="H78" i="16"/>
  <c r="J58" i="16"/>
  <c r="H88" i="16"/>
  <c r="H68" i="16"/>
  <c r="H77" i="16"/>
  <c r="J76" i="16"/>
  <c r="H84" i="16"/>
  <c r="H58" i="16"/>
  <c r="H61" i="16"/>
  <c r="H60" i="16"/>
  <c r="H55" i="16"/>
  <c r="J81" i="16"/>
  <c r="H85" i="16"/>
  <c r="H80" i="16"/>
  <c r="H50" i="16"/>
  <c r="J57" i="16"/>
  <c r="J56" i="16"/>
  <c r="J71" i="16"/>
  <c r="H87" i="16"/>
  <c r="J86" i="16"/>
  <c r="H82" i="16"/>
  <c r="I35" i="16"/>
  <c r="H46" i="16" s="1"/>
  <c r="J46" i="16" s="1"/>
  <c r="I37" i="16"/>
  <c r="I36" i="16"/>
  <c r="I36" i="18" a="1"/>
  <c r="I36" i="18" s="1"/>
  <c r="I34" i="18" a="1"/>
  <c r="I34" i="18" s="1"/>
  <c r="I35" i="18" a="1"/>
  <c r="I35" i="18" s="1"/>
  <c r="J57" i="13"/>
  <c r="J87" i="13"/>
  <c r="J63" i="7"/>
  <c r="H68" i="7"/>
  <c r="J64" i="7"/>
  <c r="I36" i="7"/>
  <c r="H52" i="7"/>
  <c r="J52" i="7" s="1"/>
  <c r="J68" i="7"/>
  <c r="J48" i="7"/>
  <c r="I35" i="7"/>
  <c r="I34" i="7"/>
  <c r="H64" i="7"/>
  <c r="H61" i="7"/>
  <c r="J54" i="7"/>
  <c r="H49" i="7"/>
  <c r="J49" i="7" s="1"/>
  <c r="I25" i="7"/>
  <c r="J60" i="7"/>
  <c r="H67" i="7"/>
  <c r="J88" i="5"/>
  <c r="H66" i="5"/>
  <c r="H53" i="5"/>
  <c r="H62" i="5"/>
  <c r="J64" i="5"/>
  <c r="H48" i="5"/>
  <c r="J47" i="5"/>
  <c r="H68" i="5"/>
  <c r="H58" i="5"/>
  <c r="H50" i="5"/>
  <c r="H88" i="5"/>
  <c r="H64" i="5"/>
  <c r="H67" i="5"/>
  <c r="H61" i="5"/>
  <c r="H56" i="5"/>
  <c r="H59" i="5"/>
  <c r="H57" i="5"/>
  <c r="H52" i="5"/>
  <c r="H55" i="5"/>
  <c r="J53" i="5"/>
  <c r="J48" i="5"/>
  <c r="J51" i="5"/>
  <c r="H64" i="4"/>
  <c r="J65" i="4"/>
  <c r="J51" i="4"/>
  <c r="J62" i="4"/>
  <c r="J61" i="4"/>
  <c r="H60" i="4"/>
  <c r="J67" i="4"/>
  <c r="J47" i="4"/>
  <c r="H54" i="4"/>
  <c r="H61" i="4"/>
  <c r="J52" i="4"/>
  <c r="H67" i="4"/>
  <c r="H47" i="4"/>
  <c r="I36" i="4"/>
  <c r="J68" i="4"/>
  <c r="J48" i="4"/>
  <c r="H63" i="4"/>
  <c r="J46" i="4"/>
  <c r="I25" i="4"/>
  <c r="H68" i="4"/>
  <c r="H48" i="4"/>
  <c r="J59" i="4"/>
  <c r="J66" i="4"/>
  <c r="H50" i="4"/>
  <c r="J50" i="4" s="1"/>
  <c r="J64" i="4"/>
  <c r="H55" i="4"/>
  <c r="H66" i="4"/>
  <c r="I35" i="4"/>
  <c r="J60" i="4"/>
  <c r="H53" i="4"/>
  <c r="J53" i="4" s="1"/>
  <c r="H51" i="4"/>
  <c r="H62" i="4"/>
  <c r="I27" i="3"/>
  <c r="I37" i="7"/>
  <c r="J76" i="7"/>
  <c r="J78" i="7"/>
  <c r="J79" i="7"/>
  <c r="H80" i="7"/>
  <c r="H77" i="7"/>
  <c r="J80" i="7"/>
  <c r="J82" i="7"/>
  <c r="J83" i="7"/>
  <c r="H82" i="7"/>
  <c r="H79" i="7"/>
  <c r="J69" i="7"/>
  <c r="J86" i="7"/>
  <c r="J87" i="7"/>
  <c r="H84" i="7"/>
  <c r="H81" i="7"/>
  <c r="J72" i="7"/>
  <c r="H70" i="7"/>
  <c r="H86" i="7"/>
  <c r="H83" i="7"/>
  <c r="H85" i="7"/>
  <c r="J81" i="7"/>
  <c r="H71" i="7"/>
  <c r="J70" i="7"/>
  <c r="H73" i="7"/>
  <c r="H78" i="7"/>
  <c r="J73" i="7"/>
  <c r="H74" i="7"/>
  <c r="H76" i="7"/>
  <c r="J74" i="7"/>
  <c r="J85" i="7"/>
  <c r="J84" i="7"/>
  <c r="H72" i="7"/>
  <c r="H69" i="7"/>
  <c r="J77" i="7"/>
  <c r="H87" i="7"/>
  <c r="J71" i="7"/>
  <c r="J75" i="7"/>
  <c r="H75" i="7"/>
  <c r="H63" i="7"/>
  <c r="H47" i="7"/>
  <c r="J47" i="7" s="1"/>
  <c r="J66" i="7"/>
  <c r="J50" i="7"/>
  <c r="J65" i="7"/>
  <c r="J59" i="7"/>
  <c r="H66" i="7"/>
  <c r="H50" i="7"/>
  <c r="J56" i="7"/>
  <c r="H65" i="7"/>
  <c r="H59" i="7"/>
  <c r="H53" i="7"/>
  <c r="J53" i="7" s="1"/>
  <c r="J62" i="7"/>
  <c r="J46" i="7"/>
  <c r="H56" i="7"/>
  <c r="J61" i="7"/>
  <c r="J55" i="7"/>
  <c r="H62" i="7"/>
  <c r="H46" i="7"/>
  <c r="H55" i="7"/>
  <c r="J88" i="7"/>
  <c r="J58" i="7"/>
  <c r="J57" i="7"/>
  <c r="J67" i="7"/>
  <c r="J51" i="7"/>
  <c r="H88" i="7"/>
  <c r="H58" i="7"/>
  <c r="H57" i="7"/>
  <c r="H80" i="6"/>
  <c r="H71" i="6"/>
  <c r="H81" i="6"/>
  <c r="H76" i="6"/>
  <c r="H48" i="6"/>
  <c r="J67" i="6"/>
  <c r="J53" i="6"/>
  <c r="J51" i="6"/>
  <c r="J64" i="6"/>
  <c r="H61" i="6"/>
  <c r="H60" i="6"/>
  <c r="H50" i="6"/>
  <c r="J54" i="6"/>
  <c r="J62" i="6"/>
  <c r="J57" i="6"/>
  <c r="J55" i="6"/>
  <c r="J68" i="6"/>
  <c r="H63" i="6"/>
  <c r="H62" i="6"/>
  <c r="J63" i="6"/>
  <c r="H67" i="6"/>
  <c r="H52" i="6"/>
  <c r="J52" i="6"/>
  <c r="H54" i="6"/>
  <c r="H57" i="6"/>
  <c r="J66" i="6"/>
  <c r="J65" i="6"/>
  <c r="J59" i="6"/>
  <c r="J61" i="6"/>
  <c r="H65" i="6"/>
  <c r="H64" i="6"/>
  <c r="H51" i="6"/>
  <c r="H66" i="6"/>
  <c r="H53" i="6"/>
  <c r="H68" i="6"/>
  <c r="J58" i="6"/>
  <c r="J56" i="6"/>
  <c r="H59" i="6"/>
  <c r="H58" i="6"/>
  <c r="J50" i="6"/>
  <c r="H55" i="6"/>
  <c r="H56" i="6"/>
  <c r="J60" i="6"/>
  <c r="H49" i="6"/>
  <c r="H82" i="6"/>
  <c r="H46" i="6"/>
  <c r="H87" i="6"/>
  <c r="H78" i="6"/>
  <c r="J46" i="6"/>
  <c r="H83" i="6"/>
  <c r="H74" i="6"/>
  <c r="H85" i="6"/>
  <c r="H88" i="6"/>
  <c r="H79" i="6"/>
  <c r="H70" i="6"/>
  <c r="H69" i="6"/>
  <c r="J65" i="5"/>
  <c r="J49" i="5"/>
  <c r="J60" i="5"/>
  <c r="J54" i="5"/>
  <c r="J63" i="5"/>
  <c r="H76" i="5"/>
  <c r="H70" i="5"/>
  <c r="H82" i="5"/>
  <c r="H80" i="5"/>
  <c r="H84" i="5"/>
  <c r="H72" i="5"/>
  <c r="H86" i="5"/>
  <c r="H74" i="5"/>
  <c r="H78" i="5"/>
  <c r="J69" i="5"/>
  <c r="J74" i="5"/>
  <c r="J87" i="5"/>
  <c r="H81" i="5"/>
  <c r="J73" i="5"/>
  <c r="J78" i="5"/>
  <c r="J76" i="5"/>
  <c r="H83" i="5"/>
  <c r="J72" i="5"/>
  <c r="J77" i="5"/>
  <c r="J82" i="5"/>
  <c r="H69" i="5"/>
  <c r="H85" i="5"/>
  <c r="H73" i="5"/>
  <c r="J84" i="5"/>
  <c r="J79" i="5"/>
  <c r="J70" i="5"/>
  <c r="J81" i="5"/>
  <c r="J86" i="5"/>
  <c r="H71" i="5"/>
  <c r="H87" i="5"/>
  <c r="J71" i="5"/>
  <c r="J75" i="5"/>
  <c r="H75" i="5"/>
  <c r="H77" i="5"/>
  <c r="J83" i="5"/>
  <c r="H79" i="5"/>
  <c r="J85" i="5"/>
  <c r="J80" i="5"/>
  <c r="H65" i="5"/>
  <c r="H49" i="5"/>
  <c r="H60" i="5"/>
  <c r="H54" i="5"/>
  <c r="H63" i="5"/>
  <c r="H47" i="5"/>
  <c r="J61" i="5"/>
  <c r="J62" i="5"/>
  <c r="J56" i="5"/>
  <c r="J46" i="5"/>
  <c r="J59" i="5"/>
  <c r="J66" i="5"/>
  <c r="J57" i="5"/>
  <c r="J68" i="5"/>
  <c r="J52" i="5"/>
  <c r="J58" i="5"/>
  <c r="J55" i="5"/>
  <c r="J50" i="5"/>
  <c r="I37" i="4"/>
  <c r="J87" i="4"/>
  <c r="J85" i="4"/>
  <c r="J83" i="4"/>
  <c r="J81" i="4"/>
  <c r="J79" i="4"/>
  <c r="J77" i="4"/>
  <c r="J75" i="4"/>
  <c r="J73" i="4"/>
  <c r="J71" i="4"/>
  <c r="J69" i="4"/>
  <c r="H87" i="4"/>
  <c r="H85" i="4"/>
  <c r="H83" i="4"/>
  <c r="H81" i="4"/>
  <c r="H79" i="4"/>
  <c r="H77" i="4"/>
  <c r="H75" i="4"/>
  <c r="H73" i="4"/>
  <c r="H71" i="4"/>
  <c r="H69" i="4"/>
  <c r="J84" i="4"/>
  <c r="H70" i="4"/>
  <c r="H86" i="4"/>
  <c r="H72" i="4"/>
  <c r="J74" i="4"/>
  <c r="J86" i="4"/>
  <c r="J72" i="4"/>
  <c r="J76" i="4"/>
  <c r="H76" i="4"/>
  <c r="H80" i="4"/>
  <c r="H84" i="4"/>
  <c r="J70" i="4"/>
  <c r="H74" i="4"/>
  <c r="J82" i="4"/>
  <c r="J80" i="4"/>
  <c r="J78" i="4"/>
  <c r="H78" i="4"/>
  <c r="H82" i="4"/>
  <c r="I34" i="4"/>
  <c r="J58" i="4"/>
  <c r="J88" i="4"/>
  <c r="J56" i="4"/>
  <c r="H65" i="4"/>
  <c r="H59" i="4"/>
  <c r="J57" i="4"/>
  <c r="H58" i="4"/>
  <c r="H88" i="4"/>
  <c r="H49" i="4"/>
  <c r="J49" i="4" s="1"/>
  <c r="H56" i="4"/>
  <c r="J55" i="4"/>
  <c r="H57" i="4"/>
  <c r="J54" i="4"/>
  <c r="I26" i="4"/>
  <c r="I37" i="3" a="1"/>
  <c r="I37" i="3" s="1"/>
  <c r="H47" i="3"/>
  <c r="J80" i="3"/>
  <c r="H63" i="3"/>
  <c r="J84" i="3"/>
  <c r="H55" i="3"/>
  <c r="H66" i="3"/>
  <c r="H58" i="3"/>
  <c r="H50" i="3"/>
  <c r="J50" i="3" s="1"/>
  <c r="H84" i="3"/>
  <c r="J81" i="3"/>
  <c r="J76" i="3"/>
  <c r="H52" i="3"/>
  <c r="J69" i="3"/>
  <c r="H78" i="3"/>
  <c r="H79" i="3"/>
  <c r="H83" i="3"/>
  <c r="J83" i="3"/>
  <c r="H88" i="3"/>
  <c r="H68" i="3"/>
  <c r="H48" i="3"/>
  <c r="H57" i="3"/>
  <c r="H62" i="3"/>
  <c r="J73" i="3"/>
  <c r="J71" i="3"/>
  <c r="H67" i="3"/>
  <c r="H82" i="3"/>
  <c r="H81" i="3"/>
  <c r="J77" i="3"/>
  <c r="J85" i="3"/>
  <c r="H54" i="3"/>
  <c r="H61" i="3"/>
  <c r="J75" i="3"/>
  <c r="H59" i="3"/>
  <c r="H86" i="3"/>
  <c r="H70" i="3"/>
  <c r="J78" i="3"/>
  <c r="H73" i="3"/>
  <c r="J72" i="3"/>
  <c r="H75" i="3"/>
  <c r="J86" i="3"/>
  <c r="H76" i="3"/>
  <c r="H80" i="3"/>
  <c r="J70" i="3"/>
  <c r="H53" i="3"/>
  <c r="J79" i="3"/>
  <c r="H51" i="3"/>
  <c r="H69" i="3"/>
  <c r="H85" i="3"/>
  <c r="J74" i="3"/>
  <c r="H71" i="3"/>
  <c r="H49" i="3"/>
  <c r="J87" i="3"/>
  <c r="H64" i="3"/>
  <c r="H60" i="3"/>
  <c r="H65" i="3"/>
  <c r="H87" i="3"/>
  <c r="H72" i="3"/>
  <c r="J82" i="3"/>
  <c r="H74" i="3"/>
  <c r="H56" i="3"/>
  <c r="H77" i="3"/>
  <c r="J52" i="3"/>
  <c r="J55" i="3"/>
  <c r="J63" i="3"/>
  <c r="J56" i="3"/>
  <c r="J64" i="3"/>
  <c r="J48" i="3"/>
  <c r="J65" i="3"/>
  <c r="J47" i="3"/>
  <c r="J57" i="3"/>
  <c r="J62" i="3"/>
  <c r="J49" i="3"/>
  <c r="J58" i="3"/>
  <c r="J66" i="3"/>
  <c r="J60" i="3"/>
  <c r="J53" i="3"/>
  <c r="J88" i="3"/>
  <c r="J54" i="3"/>
  <c r="J59" i="3"/>
  <c r="J67" i="3"/>
  <c r="J51" i="3"/>
  <c r="J68" i="3"/>
  <c r="J61" i="3"/>
  <c r="I34" i="3" a="1"/>
  <c r="I34" i="3" s="1"/>
  <c r="I25" i="3"/>
  <c r="H46" i="3"/>
  <c r="J46" i="3"/>
  <c r="H46" i="2"/>
  <c r="J85" i="2"/>
  <c r="J73" i="2"/>
  <c r="J83" i="2"/>
  <c r="J77" i="2"/>
  <c r="J69" i="2"/>
  <c r="J79" i="2"/>
  <c r="J71" i="2"/>
  <c r="J87" i="2"/>
  <c r="J75" i="2"/>
  <c r="J81" i="2"/>
  <c r="J84" i="2"/>
  <c r="J72" i="2"/>
  <c r="J70" i="2"/>
  <c r="H83" i="2"/>
  <c r="H82" i="2"/>
  <c r="H87" i="2"/>
  <c r="H84" i="2"/>
  <c r="J80" i="2"/>
  <c r="H70" i="2"/>
  <c r="H69" i="2"/>
  <c r="H74" i="2"/>
  <c r="H77" i="2"/>
  <c r="H81" i="2"/>
  <c r="H80" i="2"/>
  <c r="J76" i="2"/>
  <c r="J74" i="2"/>
  <c r="H86" i="2"/>
  <c r="J82" i="2"/>
  <c r="J86" i="2"/>
  <c r="H71" i="2"/>
  <c r="H76" i="2"/>
  <c r="H75" i="2"/>
  <c r="H78" i="2"/>
  <c r="J78" i="2"/>
  <c r="H85" i="2"/>
  <c r="H72" i="2"/>
  <c r="H73" i="2"/>
  <c r="H79" i="2"/>
  <c r="I26" i="20"/>
  <c r="J26" i="20" s="1"/>
  <c r="H51" i="19"/>
  <c r="J50" i="19"/>
  <c r="J57" i="19"/>
  <c r="J66" i="19"/>
  <c r="J56" i="19"/>
  <c r="J63" i="19"/>
  <c r="J47" i="19"/>
  <c r="J58" i="19"/>
  <c r="H61" i="19"/>
  <c r="H50" i="19"/>
  <c r="H57" i="19"/>
  <c r="H66" i="19"/>
  <c r="H56" i="19"/>
  <c r="H63" i="19"/>
  <c r="H47" i="19"/>
  <c r="J54" i="19"/>
  <c r="H54" i="19"/>
  <c r="J88" i="19"/>
  <c r="J53" i="19"/>
  <c r="J68" i="19"/>
  <c r="J52" i="19"/>
  <c r="J59" i="19"/>
  <c r="J62" i="19"/>
  <c r="J61" i="19"/>
  <c r="J51" i="19"/>
  <c r="H67" i="19"/>
  <c r="H88" i="19"/>
  <c r="H53" i="19"/>
  <c r="H68" i="19"/>
  <c r="H52" i="19"/>
  <c r="H59" i="19"/>
  <c r="H62" i="19"/>
  <c r="J67" i="19"/>
  <c r="H58" i="19"/>
  <c r="J65" i="19"/>
  <c r="J49" i="19"/>
  <c r="J64" i="19"/>
  <c r="J48" i="19"/>
  <c r="J55" i="19"/>
  <c r="J85" i="19"/>
  <c r="J83" i="19"/>
  <c r="J81" i="19"/>
  <c r="H85" i="19"/>
  <c r="H83" i="19"/>
  <c r="H81" i="19"/>
  <c r="J84" i="19"/>
  <c r="J82" i="19"/>
  <c r="H72" i="19"/>
  <c r="H69" i="19"/>
  <c r="H78" i="19"/>
  <c r="J75" i="19"/>
  <c r="J79" i="19"/>
  <c r="J74" i="19"/>
  <c r="J78" i="19"/>
  <c r="J69" i="19"/>
  <c r="J86" i="19"/>
  <c r="H74" i="19"/>
  <c r="H71" i="19"/>
  <c r="H75" i="19"/>
  <c r="H80" i="19"/>
  <c r="J70" i="19"/>
  <c r="H84" i="19"/>
  <c r="J73" i="19"/>
  <c r="J80" i="19"/>
  <c r="H76" i="19"/>
  <c r="H73" i="19"/>
  <c r="J71" i="19"/>
  <c r="J72" i="19"/>
  <c r="H77" i="19"/>
  <c r="H79" i="19"/>
  <c r="J76" i="19"/>
  <c r="H70" i="19"/>
  <c r="J77" i="19"/>
  <c r="H82" i="19"/>
  <c r="H86" i="19"/>
  <c r="J60" i="19"/>
  <c r="H60" i="19"/>
  <c r="H65" i="19"/>
  <c r="H49" i="19"/>
  <c r="H64" i="19"/>
  <c r="H48" i="19"/>
  <c r="H55" i="19"/>
  <c r="H46" i="19"/>
  <c r="I26" i="17"/>
  <c r="J26" i="17" s="1"/>
  <c r="I27" i="17"/>
  <c r="J27" i="17" s="1"/>
  <c r="I25" i="17"/>
  <c r="I26" i="16"/>
  <c r="J26" i="16" s="1"/>
  <c r="I27" i="16"/>
  <c r="J27" i="16" s="1"/>
  <c r="I25" i="16"/>
  <c r="J25" i="16" s="1"/>
  <c r="I35" i="15"/>
  <c r="J69" i="15"/>
  <c r="J78" i="15"/>
  <c r="J83" i="15"/>
  <c r="H80" i="15"/>
  <c r="H77" i="15"/>
  <c r="H81" i="15"/>
  <c r="H86" i="15"/>
  <c r="H71" i="15"/>
  <c r="H76" i="15"/>
  <c r="H78" i="15"/>
  <c r="J73" i="15"/>
  <c r="J82" i="15"/>
  <c r="H82" i="15"/>
  <c r="H79" i="15"/>
  <c r="H84" i="15"/>
  <c r="H83" i="15"/>
  <c r="H74" i="15"/>
  <c r="J74" i="15"/>
  <c r="J77" i="15"/>
  <c r="J86" i="15"/>
  <c r="J80" i="15"/>
  <c r="H85" i="15"/>
  <c r="J70" i="15"/>
  <c r="J81" i="15"/>
  <c r="J72" i="15"/>
  <c r="H70" i="15"/>
  <c r="H73" i="15"/>
  <c r="J85" i="15"/>
  <c r="J76" i="15"/>
  <c r="H72" i="15"/>
  <c r="H69" i="15"/>
  <c r="J75" i="15"/>
  <c r="H75" i="15"/>
  <c r="J84" i="15"/>
  <c r="J71" i="15"/>
  <c r="J79" i="15"/>
  <c r="I34" i="15"/>
  <c r="I37" i="15"/>
  <c r="H57" i="15"/>
  <c r="H58" i="15"/>
  <c r="J61" i="15"/>
  <c r="H52" i="15"/>
  <c r="J53" i="15"/>
  <c r="J55" i="15"/>
  <c r="J65" i="15"/>
  <c r="J54" i="15"/>
  <c r="H61" i="15"/>
  <c r="J49" i="15"/>
  <c r="H49" i="15"/>
  <c r="J68" i="14"/>
  <c r="J52" i="14"/>
  <c r="J67" i="14"/>
  <c r="J51" i="14"/>
  <c r="J88" i="14"/>
  <c r="J54" i="14"/>
  <c r="I27" i="14"/>
  <c r="J27" i="14" s="1"/>
  <c r="H64" i="14"/>
  <c r="H48" i="14"/>
  <c r="H63" i="14"/>
  <c r="H47" i="14"/>
  <c r="H66" i="14"/>
  <c r="H50" i="14"/>
  <c r="J60" i="14"/>
  <c r="J61" i="14"/>
  <c r="J59" i="14"/>
  <c r="J65" i="14"/>
  <c r="J62" i="14"/>
  <c r="J81" i="14"/>
  <c r="J79" i="14"/>
  <c r="J77" i="14"/>
  <c r="J75" i="14"/>
  <c r="J73" i="14"/>
  <c r="J69" i="14"/>
  <c r="J84" i="14"/>
  <c r="J74" i="14"/>
  <c r="H79" i="14"/>
  <c r="H80" i="14"/>
  <c r="H72" i="14"/>
  <c r="H83" i="14"/>
  <c r="H85" i="14"/>
  <c r="H75" i="14"/>
  <c r="H69" i="14"/>
  <c r="J78" i="14"/>
  <c r="J83" i="14"/>
  <c r="H82" i="14"/>
  <c r="H71" i="14"/>
  <c r="J70" i="14"/>
  <c r="H73" i="14"/>
  <c r="J82" i="14"/>
  <c r="H84" i="14"/>
  <c r="H81" i="14"/>
  <c r="J72" i="14"/>
  <c r="H77" i="14"/>
  <c r="J86" i="14"/>
  <c r="H70" i="14"/>
  <c r="H86" i="14"/>
  <c r="J76" i="14"/>
  <c r="H76" i="14"/>
  <c r="H78" i="14"/>
  <c r="J85" i="14"/>
  <c r="J80" i="14"/>
  <c r="H74" i="14"/>
  <c r="J71" i="14"/>
  <c r="J56" i="14"/>
  <c r="J49" i="14"/>
  <c r="J55" i="14"/>
  <c r="J53" i="14"/>
  <c r="J58" i="14"/>
  <c r="J57" i="14"/>
  <c r="H68" i="13"/>
  <c r="H61" i="13"/>
  <c r="J64" i="13"/>
  <c r="J46" i="13"/>
  <c r="J55" i="13"/>
  <c r="J54" i="13"/>
  <c r="J69" i="13"/>
  <c r="J78" i="13"/>
  <c r="J83" i="13"/>
  <c r="J76" i="13"/>
  <c r="H77" i="13"/>
  <c r="H79" i="13"/>
  <c r="H84" i="13"/>
  <c r="J71" i="13"/>
  <c r="J70" i="13"/>
  <c r="J72" i="13"/>
  <c r="J73" i="13"/>
  <c r="H82" i="13"/>
  <c r="J80" i="13"/>
  <c r="H74" i="13"/>
  <c r="H71" i="13"/>
  <c r="J75" i="13"/>
  <c r="H75" i="13"/>
  <c r="J77" i="13"/>
  <c r="J86" i="13"/>
  <c r="H72" i="13"/>
  <c r="J82" i="13"/>
  <c r="H81" i="13"/>
  <c r="H70" i="13"/>
  <c r="J84" i="13"/>
  <c r="H69" i="13"/>
  <c r="H78" i="13"/>
  <c r="H73" i="13"/>
  <c r="J81" i="13"/>
  <c r="H76" i="13"/>
  <c r="H83" i="13"/>
  <c r="H80" i="13"/>
  <c r="H86" i="13"/>
  <c r="J79" i="13"/>
  <c r="J85" i="13"/>
  <c r="H85" i="13"/>
  <c r="H87" i="13"/>
  <c r="J74" i="13"/>
  <c r="J61" i="13"/>
  <c r="H66" i="13"/>
  <c r="H64" i="13"/>
  <c r="H46" i="13"/>
  <c r="H55" i="13"/>
  <c r="H54" i="13"/>
  <c r="H57" i="13"/>
  <c r="J66" i="13"/>
  <c r="H59" i="13"/>
  <c r="J60" i="13"/>
  <c r="J62" i="13"/>
  <c r="J67" i="13"/>
  <c r="J51" i="13"/>
  <c r="J88" i="13"/>
  <c r="I27" i="13"/>
  <c r="H60" i="13"/>
  <c r="H62" i="13"/>
  <c r="H67" i="13"/>
  <c r="H51" i="13"/>
  <c r="H88" i="13"/>
  <c r="J59" i="13"/>
  <c r="J56" i="13"/>
  <c r="J58" i="13"/>
  <c r="J63" i="13"/>
  <c r="J65" i="13"/>
  <c r="J68" i="13"/>
  <c r="H56" i="13"/>
  <c r="H58" i="13"/>
  <c r="H63" i="13"/>
  <c r="H65" i="13"/>
  <c r="I27" i="12"/>
  <c r="J27" i="12" s="1"/>
  <c r="I26" i="12"/>
  <c r="J26" i="12" s="1"/>
  <c r="I26" i="11"/>
  <c r="J26" i="11" s="1"/>
  <c r="I27" i="11"/>
  <c r="J27" i="11" s="1"/>
  <c r="I25" i="11"/>
  <c r="J87" i="10"/>
  <c r="H86" i="10"/>
  <c r="J86" i="10"/>
  <c r="J62" i="10"/>
  <c r="J54" i="10"/>
  <c r="J60" i="10"/>
  <c r="H50" i="10"/>
  <c r="J50" i="10" s="1"/>
  <c r="J63" i="10"/>
  <c r="J46" i="10"/>
  <c r="J55" i="10"/>
  <c r="H65" i="10"/>
  <c r="H55" i="10"/>
  <c r="H51" i="10"/>
  <c r="J48" i="10"/>
  <c r="J88" i="10"/>
  <c r="H60" i="10"/>
  <c r="H56" i="10"/>
  <c r="J61" i="10"/>
  <c r="H67" i="10"/>
  <c r="H66" i="10"/>
  <c r="H54" i="10"/>
  <c r="H88" i="10"/>
  <c r="H53" i="10"/>
  <c r="J53" i="10" s="1"/>
  <c r="J67" i="10"/>
  <c r="J51" i="10"/>
  <c r="J66" i="10"/>
  <c r="J65" i="10"/>
  <c r="H49" i="10"/>
  <c r="J49" i="10" s="1"/>
  <c r="H63" i="10"/>
  <c r="H47" i="10"/>
  <c r="J47" i="10" s="1"/>
  <c r="H62" i="10"/>
  <c r="H46" i="10"/>
  <c r="H61" i="10"/>
  <c r="H87" i="10"/>
  <c r="J59" i="10"/>
  <c r="J64" i="10"/>
  <c r="J58" i="10"/>
  <c r="J52" i="10"/>
  <c r="J57" i="10"/>
  <c r="J70" i="10"/>
  <c r="J68" i="10"/>
  <c r="J85" i="10"/>
  <c r="H80" i="10"/>
  <c r="H79" i="10"/>
  <c r="H81" i="10"/>
  <c r="J78" i="10"/>
  <c r="H68" i="10"/>
  <c r="J71" i="10"/>
  <c r="H71" i="10"/>
  <c r="H74" i="10"/>
  <c r="J77" i="10"/>
  <c r="H78" i="10"/>
  <c r="J74" i="10"/>
  <c r="J72" i="10"/>
  <c r="J80" i="10"/>
  <c r="H82" i="10"/>
  <c r="J76" i="10"/>
  <c r="H84" i="10"/>
  <c r="J69" i="10"/>
  <c r="J75" i="10"/>
  <c r="H73" i="10"/>
  <c r="H76" i="10"/>
  <c r="J83" i="10"/>
  <c r="H83" i="10"/>
  <c r="J82" i="10"/>
  <c r="J84" i="10"/>
  <c r="H70" i="10"/>
  <c r="H69" i="10"/>
  <c r="H85" i="10"/>
  <c r="H72" i="10"/>
  <c r="J73" i="10"/>
  <c r="J79" i="10"/>
  <c r="H75" i="10"/>
  <c r="J81" i="10"/>
  <c r="H77" i="10"/>
  <c r="H59" i="10"/>
  <c r="H64" i="10"/>
  <c r="H58" i="10"/>
  <c r="H52" i="10"/>
  <c r="H57" i="10"/>
  <c r="H48" i="10"/>
  <c r="J64" i="9"/>
  <c r="H83" i="9"/>
  <c r="J49" i="9"/>
  <c r="H48" i="9"/>
  <c r="H80" i="9"/>
  <c r="H67" i="9"/>
  <c r="H51" i="9"/>
  <c r="H49" i="9"/>
  <c r="H54" i="9"/>
  <c r="H53" i="9"/>
  <c r="J60" i="9"/>
  <c r="I36" i="9"/>
  <c r="J73" i="9"/>
  <c r="H73" i="9"/>
  <c r="H68" i="9"/>
  <c r="J72" i="9"/>
  <c r="H65" i="9"/>
  <c r="H72" i="9"/>
  <c r="J68" i="9"/>
  <c r="J51" i="9"/>
  <c r="J53" i="9"/>
  <c r="H75" i="9"/>
  <c r="I37" i="9"/>
  <c r="J63" i="9"/>
  <c r="J47" i="9"/>
  <c r="J66" i="9"/>
  <c r="J50" i="9"/>
  <c r="I34" i="9"/>
  <c r="H60" i="9"/>
  <c r="J69" i="9"/>
  <c r="J71" i="9"/>
  <c r="H81" i="9"/>
  <c r="J84" i="9"/>
  <c r="H58" i="9"/>
  <c r="J48" i="9"/>
  <c r="J77" i="9"/>
  <c r="J67" i="9"/>
  <c r="J54" i="9"/>
  <c r="H64" i="9"/>
  <c r="J79" i="9"/>
  <c r="J78" i="9"/>
  <c r="H63" i="9"/>
  <c r="H66" i="9"/>
  <c r="J57" i="9"/>
  <c r="H79" i="9"/>
  <c r="J86" i="9"/>
  <c r="J62" i="9"/>
  <c r="H84" i="9"/>
  <c r="H59" i="9"/>
  <c r="H61" i="9"/>
  <c r="H62" i="9"/>
  <c r="H46" i="9"/>
  <c r="J87" i="9"/>
  <c r="J52" i="9"/>
  <c r="J75" i="9"/>
  <c r="H82" i="9"/>
  <c r="H69" i="9"/>
  <c r="H74" i="9"/>
  <c r="J85" i="9"/>
  <c r="H85" i="9"/>
  <c r="I35" i="9"/>
  <c r="H47" i="9"/>
  <c r="H50" i="9"/>
  <c r="J56" i="9"/>
  <c r="H76" i="9"/>
  <c r="H71" i="9"/>
  <c r="J70" i="9"/>
  <c r="J59" i="9"/>
  <c r="J61" i="9"/>
  <c r="J46" i="9"/>
  <c r="H57" i="9"/>
  <c r="H56" i="9"/>
  <c r="H77" i="9"/>
  <c r="H86" i="9"/>
  <c r="H78" i="9"/>
  <c r="J74" i="9"/>
  <c r="J55" i="9"/>
  <c r="J58" i="9"/>
  <c r="J65" i="9"/>
  <c r="H87" i="9"/>
  <c r="H52" i="9"/>
  <c r="J83" i="9"/>
  <c r="J81" i="9"/>
  <c r="H70" i="9"/>
  <c r="J76" i="9"/>
  <c r="J80" i="9"/>
  <c r="I25" i="9"/>
  <c r="I27" i="9"/>
  <c r="J27" i="9" s="1"/>
  <c r="I26" i="9"/>
  <c r="J26" i="9" s="1"/>
  <c r="H88" i="8"/>
  <c r="J88" i="8"/>
  <c r="J74" i="8"/>
  <c r="H73" i="8"/>
  <c r="H74" i="8"/>
  <c r="J73" i="8"/>
  <c r="H50" i="8"/>
  <c r="J80" i="8"/>
  <c r="J70" i="8"/>
  <c r="J84" i="8"/>
  <c r="H82" i="8"/>
  <c r="H81" i="8"/>
  <c r="J86" i="8"/>
  <c r="H85" i="8"/>
  <c r="J85" i="8"/>
  <c r="H71" i="8"/>
  <c r="J82" i="8"/>
  <c r="J71" i="8"/>
  <c r="J72" i="8"/>
  <c r="J78" i="8"/>
  <c r="H84" i="8"/>
  <c r="H83" i="8"/>
  <c r="J77" i="8"/>
  <c r="H86" i="8"/>
  <c r="H69" i="8"/>
  <c r="H72" i="8"/>
  <c r="J83" i="8"/>
  <c r="H80" i="8"/>
  <c r="H68" i="8"/>
  <c r="H77" i="8"/>
  <c r="H79" i="8"/>
  <c r="J81" i="8"/>
  <c r="J69" i="8"/>
  <c r="H70" i="8"/>
  <c r="H87" i="8"/>
  <c r="J75" i="8"/>
  <c r="H78" i="8"/>
  <c r="J87" i="8"/>
  <c r="J76" i="8"/>
  <c r="J79" i="8"/>
  <c r="H76" i="8"/>
  <c r="H75" i="8"/>
  <c r="J68" i="8"/>
  <c r="I27" i="8"/>
  <c r="J27" i="8" s="1"/>
  <c r="H60" i="8"/>
  <c r="H61" i="8"/>
  <c r="H55" i="8"/>
  <c r="H53" i="8"/>
  <c r="H56" i="8"/>
  <c r="J54" i="8"/>
  <c r="H52" i="8"/>
  <c r="H63" i="8"/>
  <c r="H47" i="8"/>
  <c r="H49" i="8"/>
  <c r="H54" i="8"/>
  <c r="H62" i="8"/>
  <c r="J56" i="8"/>
  <c r="J51" i="8"/>
  <c r="H57" i="8"/>
  <c r="H58" i="8"/>
  <c r="J52" i="8"/>
  <c r="J49" i="8"/>
  <c r="J64" i="8"/>
  <c r="J48" i="8"/>
  <c r="J59" i="8"/>
  <c r="J65" i="8"/>
  <c r="J66" i="8"/>
  <c r="J50" i="8"/>
  <c r="H67" i="8"/>
  <c r="J47" i="8"/>
  <c r="H64" i="8"/>
  <c r="H48" i="8"/>
  <c r="H59" i="8"/>
  <c r="H65" i="8"/>
  <c r="H66" i="8"/>
  <c r="J57" i="8"/>
  <c r="J67" i="8"/>
  <c r="J58" i="8"/>
  <c r="H51" i="8"/>
  <c r="J63" i="8"/>
  <c r="J60" i="8"/>
  <c r="J61" i="8"/>
  <c r="J55" i="8"/>
  <c r="J53" i="8"/>
  <c r="J62" i="8"/>
  <c r="H53" i="2"/>
  <c r="H52" i="2"/>
  <c r="J52" i="2" s="1"/>
  <c r="H68" i="2"/>
  <c r="H55" i="2"/>
  <c r="H60" i="2"/>
  <c r="J60" i="2" s="1"/>
  <c r="H59" i="2"/>
  <c r="H50" i="2"/>
  <c r="J50" i="2" s="1"/>
  <c r="H58" i="2"/>
  <c r="H51" i="2"/>
  <c r="J51" i="2" s="1"/>
  <c r="H63" i="2"/>
  <c r="H66" i="2"/>
  <c r="H47" i="2"/>
  <c r="J47" i="2" s="1"/>
  <c r="H67" i="2"/>
  <c r="H57" i="2"/>
  <c r="H61" i="2"/>
  <c r="J68" i="2"/>
  <c r="H62" i="2"/>
  <c r="J58" i="2"/>
  <c r="H49" i="2"/>
  <c r="J49" i="2" s="1"/>
  <c r="H54" i="2"/>
  <c r="J53" i="2"/>
  <c r="J61" i="2"/>
  <c r="J88" i="2"/>
  <c r="H56" i="2"/>
  <c r="J54" i="2"/>
  <c r="J62" i="2"/>
  <c r="H65" i="2"/>
  <c r="J65" i="2" s="1"/>
  <c r="J55" i="2"/>
  <c r="J63" i="2"/>
  <c r="J57" i="2"/>
  <c r="J66" i="2"/>
  <c r="H64" i="2"/>
  <c r="J48" i="2"/>
  <c r="J56" i="2"/>
  <c r="J64" i="2"/>
  <c r="H48" i="2"/>
  <c r="H88" i="2"/>
  <c r="J59" i="2"/>
  <c r="J67" i="2"/>
  <c r="I26" i="6"/>
  <c r="J26" i="6" s="1"/>
  <c r="J88" i="6"/>
  <c r="J73" i="6"/>
  <c r="J81" i="6"/>
  <c r="J47" i="6"/>
  <c r="J74" i="6"/>
  <c r="J82" i="6"/>
  <c r="J48" i="6"/>
  <c r="J75" i="6"/>
  <c r="J83" i="6"/>
  <c r="J49" i="6"/>
  <c r="J76" i="6"/>
  <c r="J84" i="6"/>
  <c r="J71" i="6"/>
  <c r="J79" i="6"/>
  <c r="J87" i="6"/>
  <c r="J72" i="6"/>
  <c r="J80" i="6"/>
  <c r="J69" i="6"/>
  <c r="J77" i="6"/>
  <c r="J85" i="6"/>
  <c r="J70" i="6"/>
  <c r="J78" i="6"/>
  <c r="J86" i="6"/>
  <c r="I27" i="6"/>
  <c r="J27" i="6" s="1"/>
  <c r="I37" i="19"/>
  <c r="I36" i="19"/>
  <c r="I25" i="19"/>
  <c r="J25" i="19" s="1"/>
  <c r="I35" i="19"/>
  <c r="I34" i="19"/>
  <c r="I37" i="2"/>
  <c r="I25" i="2"/>
  <c r="I36" i="2"/>
  <c r="I35" i="2"/>
  <c r="I34" i="2"/>
  <c r="I27" i="10"/>
  <c r="J27" i="10" s="1"/>
  <c r="I26" i="13"/>
  <c r="J26" i="13" s="1"/>
  <c r="I27" i="19"/>
  <c r="J27" i="19" s="1"/>
  <c r="I26" i="14"/>
  <c r="J26" i="14" s="1"/>
  <c r="I26" i="10"/>
  <c r="J26" i="10" s="1"/>
  <c r="I37" i="8"/>
  <c r="I36" i="8"/>
  <c r="I25" i="8"/>
  <c r="I34" i="8"/>
  <c r="I35" i="8"/>
  <c r="I37" i="5"/>
  <c r="I36" i="5"/>
  <c r="I25" i="5"/>
  <c r="J25" i="5" s="1"/>
  <c r="I35" i="5"/>
  <c r="I34" i="5"/>
  <c r="I25" i="20"/>
  <c r="I25" i="18"/>
  <c r="I35" i="13" a="1"/>
  <c r="I35" i="13" s="1"/>
  <c r="H47" i="13" s="1"/>
  <c r="J47" i="13" s="1"/>
  <c r="I25" i="13"/>
  <c r="I34" i="13" a="1"/>
  <c r="I34" i="13" s="1"/>
  <c r="I37" i="13" a="1"/>
  <c r="I37" i="13" s="1"/>
  <c r="I36" i="13" a="1"/>
  <c r="I36" i="13" s="1"/>
  <c r="I37" i="14"/>
  <c r="I36" i="14"/>
  <c r="I25" i="14"/>
  <c r="I35" i="14"/>
  <c r="I34" i="14"/>
  <c r="I37" i="6"/>
  <c r="I36" i="6"/>
  <c r="I25" i="6"/>
  <c r="I35" i="6"/>
  <c r="I34" i="6"/>
  <c r="I26" i="19"/>
  <c r="J26" i="19" s="1"/>
  <c r="I25" i="12"/>
  <c r="I37" i="10"/>
  <c r="I36" i="10"/>
  <c r="I25" i="10"/>
  <c r="I35" i="10"/>
  <c r="I34" i="10"/>
  <c r="I26" i="8"/>
  <c r="J26" i="8" s="1"/>
  <c r="H47" i="16" l="1"/>
  <c r="J47" i="16" s="1"/>
  <c r="H48" i="16"/>
  <c r="J48" i="16" s="1"/>
  <c r="H48" i="13"/>
  <c r="J48" i="13" s="1"/>
  <c r="H52" i="13"/>
  <c r="J52" i="13" s="1"/>
  <c r="H50" i="13"/>
  <c r="J50" i="13" s="1"/>
  <c r="H49" i="13"/>
  <c r="J49" i="13" s="1"/>
  <c r="H53" i="13"/>
  <c r="J5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<sst xmlns="http://schemas.openxmlformats.org/spreadsheetml/2006/main" count="1340" uniqueCount="113">
  <si>
    <t>0. How to use the AlerTox ELISA Almond Calculation Sheet</t>
  </si>
  <si>
    <r>
      <rPr>
        <b/>
        <u/>
        <sz val="11"/>
        <color indexed="8"/>
        <rFont val="Calibri"/>
        <family val="2"/>
      </rPr>
      <t>Step 1</t>
    </r>
    <r>
      <rPr>
        <sz val="11"/>
        <color theme="1"/>
        <rFont val="Calibri"/>
        <family val="2"/>
        <scheme val="minor"/>
      </rPr>
      <t>. In Table 1, enter the assay data: Operator, Date and Assay description.</t>
    </r>
  </si>
  <si>
    <r>
      <rPr>
        <b/>
        <u/>
        <sz val="11"/>
        <color indexed="8"/>
        <rFont val="Calibri"/>
        <family val="2"/>
      </rPr>
      <t>Step 2</t>
    </r>
    <r>
      <rPr>
        <sz val="11"/>
        <color theme="1"/>
        <rFont val="Calibri"/>
        <family val="2"/>
        <scheme val="minor"/>
      </rPr>
      <t>. In Table 2, enter the data of the Certificate of Analysis. Use the column B-B</t>
    </r>
    <r>
      <rPr>
        <vertAlign val="subscript"/>
        <sz val="11"/>
        <color indexed="8"/>
        <rFont val="Calibri"/>
        <family val="2"/>
      </rPr>
      <t xml:space="preserve">0 </t>
    </r>
    <r>
      <rPr>
        <sz val="11"/>
        <color indexed="8"/>
        <rFont val="Calibri"/>
        <family val="2"/>
      </rPr>
      <t>from the Certificate</t>
    </r>
    <r>
      <rPr>
        <sz val="11"/>
        <color theme="1"/>
        <rFont val="Calibri"/>
        <family val="2"/>
        <scheme val="minor"/>
      </rPr>
      <t>.</t>
    </r>
  </si>
  <si>
    <r>
      <rPr>
        <b/>
        <u/>
        <sz val="11"/>
        <color indexed="8"/>
        <rFont val="Calibri"/>
        <family val="2"/>
      </rPr>
      <t>Step 3</t>
    </r>
    <r>
      <rPr>
        <sz val="11"/>
        <color theme="1"/>
        <rFont val="Calibri"/>
        <family val="2"/>
        <scheme val="minor"/>
      </rPr>
      <t>. In Table 3, paste the OD values of your standard curve, from Std. 0 to Std. 4. The sheet will substract the blank and compare the values with those of the Certificate of Analysis. This will inform you about the assay quality. Also, data will be plotted in the chart.</t>
    </r>
  </si>
  <si>
    <r>
      <rPr>
        <b/>
        <u/>
        <sz val="11"/>
        <color indexed="8"/>
        <rFont val="Calibri"/>
        <family val="2"/>
      </rPr>
      <t>Step 6</t>
    </r>
    <r>
      <rPr>
        <sz val="11"/>
        <color theme="1"/>
        <rFont val="Calibri"/>
        <family val="2"/>
        <scheme val="minor"/>
      </rPr>
      <t>. The sheet will multiply the assay concentration by the dilution factor to calculate the concentration of allergen in the original sample. The result will appear in column "</t>
    </r>
    <r>
      <rPr>
        <b/>
        <sz val="11"/>
        <color indexed="8"/>
        <rFont val="Calibri"/>
        <family val="2"/>
      </rPr>
      <t>Sample concentration (ppm)</t>
    </r>
    <r>
      <rPr>
        <sz val="11"/>
        <color theme="1"/>
        <rFont val="Calibri"/>
        <family val="2"/>
        <scheme val="minor"/>
      </rPr>
      <t>".</t>
    </r>
  </si>
  <si>
    <t>1. Assay data</t>
  </si>
  <si>
    <t>2. Data  of Certificate of Analysis</t>
  </si>
  <si>
    <t>Operator:</t>
  </si>
  <si>
    <t>Lot number</t>
  </si>
  <si>
    <t>Date:</t>
  </si>
  <si>
    <t>Standard</t>
  </si>
  <si>
    <t>ppm of Almond</t>
  </si>
  <si>
    <r>
      <t>B-B</t>
    </r>
    <r>
      <rPr>
        <b/>
        <vertAlign val="subscript"/>
        <sz val="11"/>
        <color indexed="9"/>
        <rFont val="Calibri"/>
        <family val="2"/>
      </rPr>
      <t>0</t>
    </r>
  </si>
  <si>
    <t>B/Bmax</t>
  </si>
  <si>
    <t>Assay description:</t>
  </si>
  <si>
    <t>Std. 0</t>
  </si>
  <si>
    <t>Std. 1</t>
  </si>
  <si>
    <t>Std. 2</t>
  </si>
  <si>
    <t>Std. 3</t>
  </si>
  <si>
    <t>Std. 4</t>
  </si>
  <si>
    <t>3. Standard curve</t>
  </si>
  <si>
    <t>OD 1</t>
  </si>
  <si>
    <t>OD 2</t>
  </si>
  <si>
    <r>
      <t>Average -B</t>
    </r>
    <r>
      <rPr>
        <b/>
        <vertAlign val="subscript"/>
        <sz val="11"/>
        <color indexed="9"/>
        <rFont val="Calibri"/>
        <family val="2"/>
      </rPr>
      <t>0</t>
    </r>
  </si>
  <si>
    <t>CV %</t>
  </si>
  <si>
    <t>B/Bmax comp</t>
  </si>
  <si>
    <t>Standard curve acceptance criteria</t>
  </si>
  <si>
    <t>Std. 0 &lt; 0.250</t>
  </si>
  <si>
    <t>Std.1/Std. 0 &gt;1.9</t>
  </si>
  <si>
    <t>Std. 4 &gt; 1.30</t>
  </si>
  <si>
    <t>Std. 4 &lt; 3.0</t>
  </si>
  <si>
    <t>Std. 4/ Std.1 &gt; 3</t>
  </si>
  <si>
    <r>
      <t>Y= a x</t>
    </r>
    <r>
      <rPr>
        <b/>
        <vertAlign val="superscript"/>
        <sz val="14"/>
        <color indexed="9"/>
        <rFont val="Calibri"/>
        <family val="2"/>
      </rPr>
      <t>2</t>
    </r>
    <r>
      <rPr>
        <b/>
        <sz val="14"/>
        <color indexed="9"/>
        <rFont val="Calibri"/>
        <family val="2"/>
      </rPr>
      <t xml:space="preserve"> + b x + c</t>
    </r>
  </si>
  <si>
    <t>a</t>
  </si>
  <si>
    <t>b</t>
  </si>
  <si>
    <t>c</t>
  </si>
  <si>
    <r>
      <t>R</t>
    </r>
    <r>
      <rPr>
        <b/>
        <vertAlign val="superscript"/>
        <sz val="11"/>
        <color indexed="8"/>
        <rFont val="Calibri"/>
        <family val="2"/>
      </rPr>
      <t>2</t>
    </r>
  </si>
  <si>
    <t>4. Sample absorbance values</t>
  </si>
  <si>
    <t>5. ELISA results</t>
  </si>
  <si>
    <t>Sample name</t>
  </si>
  <si>
    <t>Assay 
concentration 
(ppm)</t>
  </si>
  <si>
    <t>Dilution 
Factor</t>
  </si>
  <si>
    <t>Sample 
concentration 
(ppm)</t>
  </si>
  <si>
    <t>Are my samples quantifiable?</t>
  </si>
  <si>
    <t>ODs</t>
  </si>
  <si>
    <t>Yellow</t>
  </si>
  <si>
    <t>&gt; RoQ</t>
  </si>
  <si>
    <t>Green</t>
  </si>
  <si>
    <t>Within RoQ</t>
  </si>
  <si>
    <t>Orange</t>
  </si>
  <si>
    <t>&lt; RoQ</t>
  </si>
  <si>
    <r>
      <t xml:space="preserve">0. How to use the AlerTox ELISA </t>
    </r>
    <r>
      <rPr>
        <b/>
        <sz val="16"/>
        <color indexed="9"/>
        <rFont val="Calibri"/>
        <family val="2"/>
      </rPr>
      <t>β</t>
    </r>
    <r>
      <rPr>
        <b/>
        <sz val="16"/>
        <color indexed="9"/>
        <rFont val="Calibri"/>
        <family val="2"/>
      </rPr>
      <t>-lactoglobulin (BLG) Calculation Sheet</t>
    </r>
  </si>
  <si>
    <r>
      <rPr>
        <b/>
        <u/>
        <sz val="11"/>
        <color indexed="8"/>
        <rFont val="Calibri"/>
        <family val="2"/>
      </rPr>
      <t>Step 2</t>
    </r>
    <r>
      <rPr>
        <sz val="11"/>
        <color theme="1"/>
        <rFont val="Calibri"/>
        <family val="2"/>
        <scheme val="minor"/>
      </rPr>
      <t xml:space="preserve">. In Table 2, enter the data of the Certificate of Analysis. Use the column </t>
    </r>
    <r>
      <rPr>
        <b/>
        <sz val="11"/>
        <color indexed="8"/>
        <rFont val="Calibri"/>
        <family val="2"/>
      </rPr>
      <t>B-B</t>
    </r>
    <r>
      <rPr>
        <b/>
        <vertAlign val="subscript"/>
        <sz val="11"/>
        <color indexed="8"/>
        <rFont val="Calibri"/>
        <family val="2"/>
      </rPr>
      <t>0</t>
    </r>
    <r>
      <rPr>
        <vertAlign val="subscript"/>
        <sz val="11"/>
        <color indexed="8"/>
        <rFont val="Calibri"/>
        <family val="2"/>
      </rPr>
      <t xml:space="preserve"> </t>
    </r>
    <r>
      <rPr>
        <sz val="11"/>
        <color indexed="8"/>
        <rFont val="Calibri"/>
        <family val="2"/>
      </rPr>
      <t>from the Certificate</t>
    </r>
    <r>
      <rPr>
        <sz val="11"/>
        <color theme="1"/>
        <rFont val="Calibri"/>
        <family val="2"/>
        <scheme val="minor"/>
      </rPr>
      <t>.</t>
    </r>
  </si>
  <si>
    <r>
      <rPr>
        <b/>
        <u/>
        <sz val="11"/>
        <color indexed="8"/>
        <rFont val="Calibri"/>
        <family val="2"/>
      </rPr>
      <t>Step 5</t>
    </r>
    <r>
      <rPr>
        <sz val="11"/>
        <color theme="1"/>
        <rFont val="Calibri"/>
        <family val="2"/>
        <scheme val="minor"/>
      </rPr>
      <t>. In Table 5, enter sample dilution factor. If you used the undiluted sample extract directly in the assay, leave "</t>
    </r>
    <r>
      <rPr>
        <b/>
        <sz val="11"/>
        <color indexed="8"/>
        <rFont val="Calibri"/>
        <family val="2"/>
      </rPr>
      <t>1</t>
    </r>
    <r>
      <rPr>
        <sz val="11"/>
        <color theme="1"/>
        <rFont val="Calibri"/>
        <family val="2"/>
        <scheme val="minor"/>
      </rPr>
      <t>".</t>
    </r>
  </si>
  <si>
    <r>
      <rPr>
        <b/>
        <u/>
        <sz val="11"/>
        <color indexed="8"/>
        <rFont val="Calibri"/>
        <family val="2"/>
      </rPr>
      <t>Step 6</t>
    </r>
    <r>
      <rPr>
        <sz val="11"/>
        <color theme="1"/>
        <rFont val="Calibri"/>
        <family val="2"/>
        <scheme val="minor"/>
      </rPr>
      <t>. The sheet will multiply the assay concentration by the dilution factor to calculate the concentration of allergen in the original sample. The result will appear in column "</t>
    </r>
    <r>
      <rPr>
        <b/>
        <sz val="11"/>
        <color indexed="8"/>
        <rFont val="Calibri"/>
        <family val="2"/>
      </rPr>
      <t>Sample concentration (ppb)</t>
    </r>
    <r>
      <rPr>
        <sz val="11"/>
        <color theme="1"/>
        <rFont val="Calibri"/>
        <family val="2"/>
        <scheme val="minor"/>
      </rPr>
      <t>".</t>
    </r>
  </si>
  <si>
    <t>ppb of BLG</t>
  </si>
  <si>
    <t>Std.1/Std. 0 &gt;1.25</t>
  </si>
  <si>
    <r>
      <t>R</t>
    </r>
    <r>
      <rPr>
        <vertAlign val="superscript"/>
        <sz val="11"/>
        <color indexed="8"/>
        <rFont val="Calibri"/>
        <family val="2"/>
      </rPr>
      <t>2</t>
    </r>
  </si>
  <si>
    <t>Assay 
concentration 
(ppb)</t>
  </si>
  <si>
    <t>Sample 
concentration 
(ppb)</t>
  </si>
  <si>
    <r>
      <t>B-B</t>
    </r>
    <r>
      <rPr>
        <b/>
        <vertAlign val="subscript"/>
        <sz val="11"/>
        <color indexed="8"/>
        <rFont val="Calibri"/>
        <family val="2"/>
      </rPr>
      <t>0</t>
    </r>
  </si>
  <si>
    <r>
      <t xml:space="preserve">0. How to use the AlerTox ELISA </t>
    </r>
    <r>
      <rPr>
        <b/>
        <sz val="16"/>
        <color indexed="9"/>
        <rFont val="Calibri"/>
        <family val="2"/>
      </rPr>
      <t>Casein Calculation Sheet</t>
    </r>
  </si>
  <si>
    <t>ppm of Casein</t>
  </si>
  <si>
    <t>Std.1/Std. 0 &gt; 1.9</t>
  </si>
  <si>
    <t>0. How to use the AlerTox ELISA Cashew Calculation Sheet</t>
  </si>
  <si>
    <t>ppm</t>
  </si>
  <si>
    <t>0. How to use the AlerTox ELISA Coconut Calculation Sheet</t>
  </si>
  <si>
    <t>0. How to use the AlerTox ELISA Crustacean Calculation Sheet</t>
  </si>
  <si>
    <t>ppb</t>
  </si>
  <si>
    <t>0. How to use the AlerTox ELISA Egg Calculation Sheet</t>
  </si>
  <si>
    <t>Sample 
concentration 
(ppm of egg-white proteins)</t>
  </si>
  <si>
    <t>0. How to use the AlerTox ELISA Fish Calculation Sheet</t>
  </si>
  <si>
    <t>0. How to use the AlerTox Hazelnut Calculation Sheet</t>
  </si>
  <si>
    <t>0. How to use the AlerTox ELISA Lupine Calculation Sheet</t>
  </si>
  <si>
    <t>0. How to use the AlerTox ELISA Lysozyme Calculation Sheet</t>
  </si>
  <si>
    <t>0. How to use the AlerTox ELISA Macadamia Calculation Sheet</t>
  </si>
  <si>
    <t>0. How to use the AlerTox ELISA Milk Calculation Sheet</t>
  </si>
  <si>
    <t>ppm of Milk</t>
  </si>
  <si>
    <t>Std. 4/ Std.1 &gt; 2</t>
  </si>
  <si>
    <t>0. How to use the AlerTox ELISA Mustard Calculation Sheet</t>
  </si>
  <si>
    <t>0. How to use the AlerTox ELISA Ovalbumin (OVA) Calculation Sheet</t>
  </si>
  <si>
    <t>ppb of OVA</t>
  </si>
  <si>
    <t>0. How to use the AlerTox ELISA Peanut Calculation Sheet</t>
  </si>
  <si>
    <t>0. How to use the AlerTox ELISA Pistachio Calculation Sheet</t>
  </si>
  <si>
    <t>0. How to use the AlerTox ELISA Sesame Calculation Sheet</t>
  </si>
  <si>
    <t>0. How to use the AlerTox ELISA Soy (STI) Calculation Sheet</t>
  </si>
  <si>
    <t>ppb of STI</t>
  </si>
  <si>
    <t>Std. 4/ Std.1 &gt; 2.7</t>
  </si>
  <si>
    <t>Assay 
concentration 
(ppb of STI)</t>
  </si>
  <si>
    <t>Sample 
concentration 
(ppb of STI)</t>
  </si>
  <si>
    <t>0. How to use the AlerTox ELISA Walnut Calculation Sheet</t>
  </si>
  <si>
    <r>
      <t xml:space="preserve">Form 3068 AlerTox ELISA </t>
    </r>
    <r>
      <rPr>
        <sz val="9"/>
        <color indexed="8"/>
        <rFont val="Calibri"/>
        <family val="2"/>
      </rPr>
      <t>β</t>
    </r>
    <r>
      <rPr>
        <i/>
        <sz val="9"/>
        <color indexed="8"/>
        <rFont val="Calibri"/>
        <family val="2"/>
      </rPr>
      <t>-lactoglobulin (BLG) Calculation Sheet Rev D</t>
    </r>
  </si>
  <si>
    <r>
      <t xml:space="preserve">Form 3069 AlerTox ELISA </t>
    </r>
    <r>
      <rPr>
        <sz val="9"/>
        <color indexed="8"/>
        <rFont val="Calibri"/>
        <family val="2"/>
      </rPr>
      <t>Casein</t>
    </r>
    <r>
      <rPr>
        <i/>
        <sz val="9"/>
        <color indexed="8"/>
        <rFont val="Calibri"/>
        <family val="2"/>
      </rPr>
      <t xml:space="preserve"> Calculation Sheet Rev D</t>
    </r>
  </si>
  <si>
    <t>Form 3086 AlerTox ELISA Cashew Calculation Sheet Rev E</t>
  </si>
  <si>
    <t>Form 3081 AlerTox ELISA Coconut Calculation Sheet Rev D</t>
  </si>
  <si>
    <t>Form 3084 AlerTox ELISA Crustacean Calculation Sheet Rev D</t>
  </si>
  <si>
    <t>Form 3072 AlerTox ELISA Egg Calculation Sheet Rev D</t>
  </si>
  <si>
    <t>Form 3085 AlerTox ELISA Fish Calculation Sheet Rev D</t>
  </si>
  <si>
    <t>Form 3076 AlerTox ELISA Hazelnut Calculation Sheet Rev D</t>
  </si>
  <si>
    <t>Form 3082 AlerTox ELISA Lupine Calculation Sheet Rev D</t>
  </si>
  <si>
    <t>Form 3070 AlerTox ELISA Lysozyme Calculation Sheet Rev D</t>
  </si>
  <si>
    <t>Form 3080 AlerTox ELISA Macadamia Calculation Sheet Rev C</t>
  </si>
  <si>
    <t>Form 3067 AlerTox ELISA Milk Calculation Sheet Rev D</t>
  </si>
  <si>
    <t>Form 3083 AlerTox ELISA Mustard Calculation Sheet Rev D</t>
  </si>
  <si>
    <t>Form 3071 AlerTox ELISA Ovalbumin Calculation Sheet Rev D</t>
  </si>
  <si>
    <t>Form 3074 AlerTox ELISA Peanut Calculation Sheet Rev D</t>
  </si>
  <si>
    <t>Form 3079 AlerTox ELISA Pistachio Calculation Sheet Rev D</t>
  </si>
  <si>
    <t>Form 3077 AlerTox ELISA Sesame Calculation Sheet Rev D</t>
  </si>
  <si>
    <t>Form 3073 AlerTox ELISA Soy (STI) Calculation Sheet Rev D</t>
  </si>
  <si>
    <t>Form 3078 AlerTox ELISA Walnut Calculation Sheet Rev D</t>
  </si>
  <si>
    <r>
      <rPr>
        <b/>
        <u/>
        <sz val="11"/>
        <color indexed="8"/>
        <rFont val="Calibri"/>
        <family val="2"/>
      </rPr>
      <t>Step 4</t>
    </r>
    <r>
      <rPr>
        <sz val="11"/>
        <color theme="1"/>
        <rFont val="Calibri"/>
        <family val="2"/>
        <scheme val="minor"/>
      </rPr>
      <t>. In Table 4, enter sample names and paste their OD values. The sheet will substract the blank and check whether the values fall within the Range of Quantification (RoQ). In column "</t>
    </r>
    <r>
      <rPr>
        <b/>
        <sz val="11"/>
        <color indexed="8"/>
        <rFont val="Calibri"/>
        <family val="2"/>
      </rPr>
      <t>B-B</t>
    </r>
    <r>
      <rPr>
        <b/>
        <vertAlign val="subscript"/>
        <sz val="11"/>
        <color indexed="8"/>
        <rFont val="Calibri"/>
        <family val="2"/>
      </rPr>
      <t>0</t>
    </r>
    <r>
      <rPr>
        <sz val="11"/>
        <color theme="1"/>
        <rFont val="Calibri"/>
        <family val="2"/>
        <scheme val="minor"/>
      </rPr>
      <t>", g</t>
    </r>
    <r>
      <rPr>
        <sz val="11"/>
        <rFont val="Calibri"/>
        <family val="2"/>
      </rPr>
      <t>reen values are quantifiable</t>
    </r>
    <r>
      <rPr>
        <sz val="11"/>
        <color theme="1"/>
        <rFont val="Calibri"/>
        <family val="2"/>
        <scheme val="minor"/>
      </rPr>
      <t>; yellow and orange are not. The concentration of the assay conditions will appear in column "</t>
    </r>
    <r>
      <rPr>
        <b/>
        <sz val="11"/>
        <color indexed="8"/>
        <rFont val="Calibri"/>
        <family val="2"/>
      </rPr>
      <t>Assay concentration (ppm)</t>
    </r>
    <r>
      <rPr>
        <sz val="11"/>
        <color theme="1"/>
        <rFont val="Calibri"/>
        <family val="2"/>
        <scheme val="minor"/>
      </rPr>
      <t>". If &lt; LoQ symbol appears, the sample is below the limit of quantification of the assay. If &gt; ULoQ symbol appears, the sample is above the upper limit of quantification of the assay. Further sample dilution with the pre-diluted Extraction and Sample dilution buffer is necessary.</t>
    </r>
  </si>
  <si>
    <t>Form 3075 AlerTox ELISA Almond Calculation Sheet Rev E</t>
  </si>
  <si>
    <t>FORM3067-3086-REVD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</si>
</sst>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000000"/>
    <numFmt numFmtId="167" formatCode="0.0000000000000000"/>
  </numFmts>
  <fonts count="29" x14ac:knownFonts="1">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b/>
      <sz val="16"/>
      <color theme="0"/>
      <name val="Calibri"/>
      <family val="2"/>
      <scheme val="minor"/>
    </font>
    <font>
      <b/>
      <u/>
      <sz val="11"/>
      <color indexed="8"/>
      <name val="Calibri"/>
      <family val="2"/>
    </font>
    <font>
      <vertAlign val="subscript"/>
      <sz val="11"/>
      <color indexed="8"/>
      <name val="Calibri"/>
      <family val="2"/>
    </font>
    <font>
      <sz val="11"/>
      <color indexed="8"/>
      <name val="Calibri"/>
      <family val="2"/>
    </font>
    <font>
      <b/>
      <sz val="11"/>
      <color indexed="8"/>
      <name val="Calibri"/>
      <family val="2"/>
    </font>
    <font>
      <b/>
      <vertAlign val="subscript"/>
      <sz val="11"/>
      <color indexed="8"/>
      <name val="Calibri"/>
      <family val="2"/>
    </font>
    <font>
      <sz val="11"/>
      <name val="Calibri"/>
      <family val="2"/>
    </font>
    <font>
      <i/>
      <sz val="9"/>
      <color theme="1"/>
      <name val="Calibri"/>
      <family val="2"/>
      <scheme val="minor"/>
    </font>
    <font>
      <sz val="11"/>
      <name val="Calibri"/>
      <family val="2"/>
      <scheme val="minor"/>
    </font>
    <font>
      <b/>
      <vertAlign val="subscript"/>
      <sz val="11"/>
      <color indexed="9"/>
      <name val="Calibri"/>
      <family val="2"/>
    </font>
    <font>
      <b/>
      <sz val="14"/>
      <color theme="0"/>
      <name val="Calibri"/>
      <family val="2"/>
      <scheme val="minor"/>
    </font>
    <font>
      <b/>
      <vertAlign val="superscript"/>
      <sz val="14"/>
      <color indexed="9"/>
      <name val="Calibri"/>
      <family val="2"/>
    </font>
    <font>
      <b/>
      <sz val="14"/>
      <color indexed="9"/>
      <name val="Calibri"/>
      <family val="2"/>
    </font>
    <font>
      <b/>
      <sz val="11"/>
      <name val="Calibri"/>
      <family val="2"/>
      <scheme val="minor"/>
    </font>
    <font>
      <b/>
      <vertAlign val="superscript"/>
      <sz val="11"/>
      <color indexed="8"/>
      <name val="Calibri"/>
      <family val="2"/>
    </font>
    <font>
      <sz val="11"/>
      <color rgb="FF9C6500"/>
      <name val="Calibri"/>
      <family val="2"/>
      <scheme val="minor"/>
    </font>
    <font>
      <b/>
      <sz val="11"/>
      <color rgb="FF9C6500"/>
      <name val="Calibri"/>
      <family val="2"/>
      <scheme val="minor"/>
    </font>
    <font>
      <b/>
      <sz val="11"/>
      <color rgb="FF006100"/>
      <name val="Calibri"/>
      <family val="2"/>
      <scheme val="minor"/>
    </font>
    <font>
      <b/>
      <sz val="11"/>
      <color theme="6" tint="-0.249977111117893"/>
      <name val="Calibri"/>
      <family val="2"/>
      <scheme val="minor"/>
    </font>
    <font>
      <b/>
      <sz val="12"/>
      <color theme="1"/>
      <name val="Calibri"/>
      <family val="2"/>
      <scheme val="minor"/>
    </font>
    <font>
      <b/>
      <sz val="16"/>
      <color indexed="9"/>
      <name val="Calibri"/>
      <family val="2"/>
    </font>
    <font>
      <sz val="9"/>
      <color indexed="8"/>
      <name val="Calibri"/>
      <family val="2"/>
    </font>
    <font>
      <i/>
      <sz val="9"/>
      <color indexed="8"/>
      <name val="Calibri"/>
      <family val="2"/>
    </font>
    <font>
      <vertAlign val="superscript"/>
      <sz val="11"/>
      <color indexed="8"/>
      <name val="Calibri"/>
      <family val="2"/>
    </font>
    <font>
      <b/>
      <sz val="11"/>
      <color theme="5" tint="-0.249977111117893"/>
      <name val="Calibri"/>
      <family val="2"/>
      <scheme val="minor"/>
    </font>
  </fonts>
  <fills count="10">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s>
  <cellStyleXfs count="3">
    <xf numFmtId="0" fontId="0" fillId="0" borderId="0"/>
    <xf numFmtId="0" fontId="1" fillId="2" borderId="0" applyNumberFormat="0" applyBorder="0" applyAlignment="0" applyProtection="0"/>
    <xf numFmtId="0" fontId="19" fillId="3" borderId="0" applyNumberFormat="0" applyBorder="0" applyAlignment="0" applyProtection="0"/>
  </cellStyleXfs>
  <cellXfs count="184">
    <xf numFmtId="0" fontId="0" fillId="0" borderId="0" xfId="0"/>
    <xf numFmtId="0" fontId="0" fillId="4" borderId="0" xfId="0" applyFill="1" applyAlignment="1" applyProtection="1">
      <alignment horizontal="center"/>
      <protection hidden="1"/>
    </xf>
    <xf numFmtId="0" fontId="0" fillId="4" borderId="0" xfId="0" applyFill="1" applyProtection="1">
      <protection hidden="1"/>
    </xf>
    <xf numFmtId="0" fontId="0" fillId="0" borderId="0" xfId="0"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7" xfId="0" applyFill="1" applyBorder="1" applyProtection="1">
      <protection hidden="1"/>
    </xf>
    <xf numFmtId="0" fontId="11" fillId="4" borderId="6" xfId="0" applyFont="1" applyFill="1" applyBorder="1" applyProtection="1">
      <protection hidden="1"/>
    </xf>
    <xf numFmtId="0" fontId="12" fillId="4" borderId="0" xfId="0" applyFont="1" applyFill="1" applyProtection="1">
      <protection hidden="1"/>
    </xf>
    <xf numFmtId="0" fontId="12" fillId="4" borderId="4" xfId="0" applyFont="1" applyFill="1" applyBorder="1" applyProtection="1">
      <protection hidden="1"/>
    </xf>
    <xf numFmtId="0" fontId="12" fillId="0" borderId="0" xfId="0" applyFont="1" applyProtection="1">
      <protection hidden="1"/>
    </xf>
    <xf numFmtId="164" fontId="3" fillId="6" borderId="12" xfId="0" applyNumberFormat="1" applyFont="1" applyFill="1" applyBorder="1" applyAlignment="1" applyProtection="1">
      <alignment horizontal="right"/>
      <protection hidden="1"/>
    </xf>
    <xf numFmtId="0" fontId="2" fillId="7" borderId="1" xfId="0" applyFont="1" applyFill="1" applyBorder="1" applyAlignment="1" applyProtection="1">
      <alignment horizontal="center"/>
      <protection hidden="1"/>
    </xf>
    <xf numFmtId="0" fontId="2" fillId="7" borderId="11" xfId="0" applyFont="1" applyFill="1" applyBorder="1" applyAlignment="1" applyProtection="1">
      <alignment horizontal="center"/>
      <protection hidden="1"/>
    </xf>
    <xf numFmtId="164" fontId="3" fillId="6" borderId="15" xfId="0" applyNumberFormat="1" applyFont="1" applyFill="1" applyBorder="1" applyAlignment="1" applyProtection="1">
      <alignment horizontal="right"/>
      <protection hidden="1"/>
    </xf>
    <xf numFmtId="0" fontId="2" fillId="7" borderId="2" xfId="0" applyFont="1" applyFill="1" applyBorder="1" applyAlignment="1" applyProtection="1">
      <alignment horizontal="center"/>
      <protection hidden="1"/>
    </xf>
    <xf numFmtId="164" fontId="3" fillId="6" borderId="3" xfId="0" applyNumberFormat="1" applyFont="1" applyFill="1" applyBorder="1" applyAlignment="1" applyProtection="1">
      <alignment horizontal="center"/>
      <protection hidden="1"/>
    </xf>
    <xf numFmtId="1" fontId="3" fillId="6" borderId="4" xfId="0" applyNumberFormat="1" applyFont="1" applyFill="1" applyBorder="1" applyAlignment="1" applyProtection="1">
      <alignment horizontal="center"/>
      <protection hidden="1"/>
    </xf>
    <xf numFmtId="0" fontId="3" fillId="6" borderId="12" xfId="0" applyFont="1" applyFill="1" applyBorder="1" applyAlignment="1" applyProtection="1">
      <alignment horizontal="center"/>
      <protection hidden="1"/>
    </xf>
    <xf numFmtId="0" fontId="3" fillId="6" borderId="4" xfId="0" applyFont="1" applyFill="1" applyBorder="1" applyAlignment="1" applyProtection="1">
      <alignment horizontal="center"/>
      <protection hidden="1"/>
    </xf>
    <xf numFmtId="164" fontId="3" fillId="6" borderId="4" xfId="0" applyNumberFormat="1" applyFont="1" applyFill="1" applyBorder="1" applyAlignment="1" applyProtection="1">
      <alignment horizontal="center"/>
      <protection hidden="1"/>
    </xf>
    <xf numFmtId="0" fontId="0" fillId="4" borderId="20" xfId="0" applyFill="1" applyBorder="1" applyAlignment="1" applyProtection="1">
      <alignment horizontal="center"/>
      <protection locked="0"/>
    </xf>
    <xf numFmtId="164" fontId="3" fillId="6" borderId="5" xfId="0" applyNumberFormat="1" applyFont="1" applyFill="1" applyBorder="1" applyAlignment="1" applyProtection="1">
      <alignment horizontal="center"/>
      <protection hidden="1"/>
    </xf>
    <xf numFmtId="164" fontId="3" fillId="6" borderId="7" xfId="0" applyNumberFormat="1" applyFont="1" applyFill="1" applyBorder="1" applyAlignment="1" applyProtection="1">
      <alignment horizontal="center"/>
      <protection hidden="1"/>
    </xf>
    <xf numFmtId="0" fontId="0" fillId="4" borderId="22" xfId="0" applyFill="1" applyBorder="1" applyAlignment="1" applyProtection="1">
      <alignment horizontal="center"/>
      <protection locked="0"/>
    </xf>
    <xf numFmtId="0" fontId="2" fillId="7" borderId="2" xfId="0" applyFont="1" applyFill="1" applyBorder="1" applyAlignment="1" applyProtection="1">
      <alignment horizontal="center" wrapText="1"/>
      <protection hidden="1"/>
    </xf>
    <xf numFmtId="1" fontId="3" fillId="6" borderId="8" xfId="0" applyNumberFormat="1"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165" fontId="3" fillId="6" borderId="9" xfId="0" applyNumberFormat="1" applyFont="1" applyFill="1" applyBorder="1" applyAlignment="1" applyProtection="1">
      <alignment horizontal="center"/>
      <protection hidden="1"/>
    </xf>
    <xf numFmtId="164" fontId="3" fillId="4" borderId="9" xfId="0" applyNumberFormat="1" applyFont="1" applyFill="1" applyBorder="1" applyAlignment="1" applyProtection="1">
      <alignment horizontal="center"/>
      <protection hidden="1"/>
    </xf>
    <xf numFmtId="0" fontId="3" fillId="6" borderId="9" xfId="0" applyFont="1" applyFill="1" applyBorder="1" applyAlignment="1" applyProtection="1">
      <alignment horizontal="center"/>
      <protection hidden="1"/>
    </xf>
    <xf numFmtId="0" fontId="3" fillId="6" borderId="10" xfId="0" applyFont="1" applyFill="1" applyBorder="1" applyAlignment="1" applyProtection="1">
      <alignment horizontal="center"/>
      <protection hidden="1"/>
    </xf>
    <xf numFmtId="0" fontId="3" fillId="6" borderId="8" xfId="0" applyFont="1" applyFill="1" applyBorder="1" applyAlignment="1" applyProtection="1">
      <alignment horizontal="center"/>
      <protection hidden="1"/>
    </xf>
    <xf numFmtId="2" fontId="0" fillId="8" borderId="24" xfId="0" applyNumberForma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0" fontId="0" fillId="0" borderId="0" xfId="0" applyAlignment="1" applyProtection="1">
      <alignment horizontal="center"/>
      <protection hidden="1"/>
    </xf>
    <xf numFmtId="1" fontId="3" fillId="6" borderId="3" xfId="0" applyNumberFormat="1" applyFont="1" applyFill="1" applyBorder="1" applyAlignment="1" applyProtection="1">
      <alignment horizontal="center"/>
      <protection hidden="1"/>
    </xf>
    <xf numFmtId="0" fontId="0" fillId="4" borderId="25" xfId="0" applyFill="1" applyBorder="1" applyAlignment="1" applyProtection="1">
      <alignment horizontal="center"/>
      <protection locked="0"/>
    </xf>
    <xf numFmtId="165" fontId="3" fillId="6" borderId="0" xfId="0" applyNumberFormat="1" applyFont="1" applyFill="1" applyAlignment="1" applyProtection="1">
      <alignment horizontal="center"/>
      <protection hidden="1"/>
    </xf>
    <xf numFmtId="164" fontId="3" fillId="4" borderId="0" xfId="0" applyNumberFormat="1" applyFont="1" applyFill="1" applyAlignment="1" applyProtection="1">
      <alignment horizontal="center"/>
      <protection hidden="1"/>
    </xf>
    <xf numFmtId="164" fontId="3" fillId="6" borderId="0" xfId="0" applyNumberFormat="1" applyFont="1" applyFill="1" applyAlignment="1" applyProtection="1">
      <alignment horizontal="center"/>
      <protection hidden="1"/>
    </xf>
    <xf numFmtId="164" fontId="3" fillId="4" borderId="4" xfId="0" applyNumberFormat="1" applyFont="1" applyFill="1" applyBorder="1" applyAlignment="1" applyProtection="1">
      <alignment horizontal="center"/>
      <protection hidden="1"/>
    </xf>
    <xf numFmtId="0" fontId="3" fillId="6" borderId="3" xfId="0" applyFont="1" applyFill="1" applyBorder="1" applyAlignment="1" applyProtection="1">
      <alignment horizontal="center"/>
      <protection hidden="1"/>
    </xf>
    <xf numFmtId="2" fontId="0" fillId="8" borderId="20" xfId="0" applyNumberFormat="1" applyFill="1" applyBorder="1" applyAlignment="1" applyProtection="1">
      <alignment horizontal="center"/>
      <protection hidden="1"/>
    </xf>
    <xf numFmtId="0" fontId="3" fillId="4" borderId="4" xfId="0" applyFont="1" applyFill="1" applyBorder="1" applyAlignment="1" applyProtection="1">
      <alignment horizontal="center"/>
      <protection hidden="1"/>
    </xf>
    <xf numFmtId="1" fontId="3" fillId="6" borderId="5" xfId="0" applyNumberFormat="1" applyFont="1" applyFill="1" applyBorder="1" applyAlignment="1" applyProtection="1">
      <alignment horizontal="center"/>
      <protection hidden="1"/>
    </xf>
    <xf numFmtId="0" fontId="0" fillId="4" borderId="26" xfId="0" applyFill="1" applyBorder="1" applyAlignment="1" applyProtection="1">
      <alignment horizontal="center"/>
      <protection locked="0"/>
    </xf>
    <xf numFmtId="165" fontId="3" fillId="6" borderId="6" xfId="0" applyNumberFormat="1" applyFont="1" applyFill="1" applyBorder="1" applyAlignment="1" applyProtection="1">
      <alignment horizontal="center"/>
      <protection hidden="1"/>
    </xf>
    <xf numFmtId="164" fontId="3" fillId="4" borderId="6" xfId="0" applyNumberFormat="1" applyFont="1" applyFill="1" applyBorder="1" applyAlignment="1" applyProtection="1">
      <alignment horizontal="center"/>
      <protection hidden="1"/>
    </xf>
    <xf numFmtId="164" fontId="3" fillId="6" borderId="6" xfId="0" applyNumberFormat="1" applyFont="1" applyFill="1" applyBorder="1" applyAlignment="1" applyProtection="1">
      <alignment horizontal="center"/>
      <protection hidden="1"/>
    </xf>
    <xf numFmtId="164" fontId="3" fillId="4" borderId="7" xfId="0" applyNumberFormat="1" applyFont="1" applyFill="1" applyBorder="1" applyAlignment="1" applyProtection="1">
      <alignment horizontal="center"/>
      <protection hidden="1"/>
    </xf>
    <xf numFmtId="0" fontId="3" fillId="6" borderId="5" xfId="0" applyFont="1" applyFill="1" applyBorder="1" applyAlignment="1" applyProtection="1">
      <alignment horizontal="center"/>
      <protection hidden="1"/>
    </xf>
    <xf numFmtId="2" fontId="0" fillId="8" borderId="22" xfId="0" applyNumberFormat="1" applyFill="1" applyBorder="1" applyAlignment="1" applyProtection="1">
      <alignment horizontal="center"/>
      <protection hidden="1"/>
    </xf>
    <xf numFmtId="0" fontId="3" fillId="4" borderId="7" xfId="0" applyFont="1" applyFill="1" applyBorder="1" applyAlignment="1" applyProtection="1">
      <alignment horizontal="center"/>
      <protection hidden="1"/>
    </xf>
    <xf numFmtId="0" fontId="3" fillId="4" borderId="0" xfId="0" applyFont="1" applyFill="1" applyAlignment="1" applyProtection="1">
      <alignment horizontal="center"/>
      <protection hidden="1"/>
    </xf>
    <xf numFmtId="165" fontId="3" fillId="4" borderId="0" xfId="0" applyNumberFormat="1" applyFont="1" applyFill="1" applyAlignment="1" applyProtection="1">
      <alignment horizontal="center"/>
      <protection hidden="1"/>
    </xf>
    <xf numFmtId="0" fontId="3" fillId="4" borderId="0" xfId="0" applyFont="1" applyFill="1" applyProtection="1">
      <protection hidden="1"/>
    </xf>
    <xf numFmtId="0" fontId="17" fillId="4" borderId="4" xfId="0" applyFont="1" applyFill="1" applyBorder="1" applyAlignment="1" applyProtection="1">
      <alignment horizontal="center"/>
      <protection hidden="1"/>
    </xf>
    <xf numFmtId="0" fontId="12" fillId="0" borderId="0" xfId="0" applyFont="1" applyAlignment="1" applyProtection="1">
      <alignment horizontal="center"/>
      <protection hidden="1"/>
    </xf>
    <xf numFmtId="0" fontId="17" fillId="0" borderId="0" xfId="0" applyFont="1" applyAlignment="1" applyProtection="1">
      <alignment horizontal="center"/>
      <protection hidden="1"/>
    </xf>
    <xf numFmtId="0" fontId="0" fillId="8" borderId="27" xfId="0" applyFill="1" applyBorder="1" applyAlignment="1" applyProtection="1">
      <alignment horizontal="center"/>
      <protection hidden="1"/>
    </xf>
    <xf numFmtId="0" fontId="0" fillId="8" borderId="28" xfId="0" applyFill="1" applyBorder="1" applyAlignment="1" applyProtection="1">
      <alignment horizontal="center"/>
      <protection hidden="1"/>
    </xf>
    <xf numFmtId="165" fontId="0" fillId="4" borderId="0" xfId="0" applyNumberFormat="1" applyFill="1" applyAlignment="1" applyProtection="1">
      <alignment horizontal="center"/>
      <protection hidden="1"/>
    </xf>
    <xf numFmtId="0" fontId="0" fillId="8" borderId="29" xfId="0" applyFill="1" applyBorder="1" applyAlignment="1" applyProtection="1">
      <alignment horizontal="center"/>
      <protection hidden="1"/>
    </xf>
    <xf numFmtId="0" fontId="3" fillId="4" borderId="4" xfId="0" applyFont="1" applyFill="1" applyBorder="1" applyProtection="1">
      <protection hidden="1"/>
    </xf>
    <xf numFmtId="0" fontId="3" fillId="0" borderId="0" xfId="0" applyFont="1" applyProtection="1">
      <protection hidden="1"/>
    </xf>
    <xf numFmtId="0" fontId="2" fillId="7" borderId="5" xfId="0" applyFont="1" applyFill="1" applyBorder="1" applyAlignment="1" applyProtection="1">
      <alignment horizontal="center" vertical="center"/>
      <protection hidden="1"/>
    </xf>
    <xf numFmtId="0" fontId="2" fillId="7" borderId="6" xfId="0" applyFont="1" applyFill="1" applyBorder="1" applyAlignment="1" applyProtection="1">
      <alignment horizontal="center" vertical="center"/>
      <protection hidden="1"/>
    </xf>
    <xf numFmtId="0" fontId="2" fillId="7" borderId="7" xfId="0" applyFont="1" applyFill="1" applyBorder="1" applyAlignment="1" applyProtection="1">
      <alignment horizontal="center" vertical="center"/>
      <protection hidden="1"/>
    </xf>
    <xf numFmtId="0" fontId="2" fillId="7" borderId="5" xfId="0" applyFont="1" applyFill="1" applyBorder="1" applyAlignment="1" applyProtection="1">
      <alignment horizontal="center" vertical="center" wrapText="1"/>
      <protection hidden="1"/>
    </xf>
    <xf numFmtId="0" fontId="2" fillId="7" borderId="6"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wrapText="1"/>
      <protection hidden="1"/>
    </xf>
    <xf numFmtId="0" fontId="3" fillId="4" borderId="30" xfId="0" applyFont="1" applyFill="1" applyBorder="1" applyAlignment="1" applyProtection="1">
      <alignment horizontal="center" vertical="center"/>
      <protection locked="0"/>
    </xf>
    <xf numFmtId="0" fontId="0" fillId="4" borderId="31" xfId="0" applyFill="1" applyBorder="1" applyAlignment="1" applyProtection="1">
      <alignment horizontal="center" vertical="center"/>
      <protection locked="0"/>
    </xf>
    <xf numFmtId="2" fontId="0" fillId="6" borderId="31" xfId="0" applyNumberFormat="1" applyFill="1" applyBorder="1" applyAlignment="1" applyProtection="1">
      <alignment horizontal="center"/>
      <protection hidden="1"/>
    </xf>
    <xf numFmtId="164" fontId="0" fillId="6" borderId="27" xfId="0" applyNumberFormat="1" applyFill="1" applyBorder="1" applyAlignment="1" applyProtection="1">
      <alignment horizontal="center"/>
      <protection hidden="1"/>
    </xf>
    <xf numFmtId="0" fontId="0" fillId="4" borderId="31" xfId="0" applyFill="1" applyBorder="1" applyAlignment="1" applyProtection="1">
      <alignment horizontal="center"/>
      <protection locked="0"/>
    </xf>
    <xf numFmtId="0" fontId="20" fillId="3" borderId="9" xfId="2" applyFont="1" applyBorder="1" applyAlignment="1" applyProtection="1">
      <alignment horizontal="center"/>
      <protection hidden="1"/>
    </xf>
    <xf numFmtId="0" fontId="20" fillId="3" borderId="10" xfId="2" applyFont="1" applyBorder="1" applyAlignment="1" applyProtection="1">
      <alignment horizontal="center"/>
      <protection hidden="1"/>
    </xf>
    <xf numFmtId="0" fontId="3" fillId="4" borderId="32" xfId="0" applyFont="1" applyFill="1" applyBorder="1" applyAlignment="1" applyProtection="1">
      <alignment horizontal="center" vertical="center"/>
      <protection locked="0"/>
    </xf>
    <xf numFmtId="0" fontId="21" fillId="2" borderId="0" xfId="1" applyFont="1" applyBorder="1" applyAlignment="1" applyProtection="1">
      <alignment horizontal="center"/>
      <protection hidden="1"/>
    </xf>
    <xf numFmtId="0" fontId="21" fillId="2" borderId="4" xfId="1" applyFont="1" applyBorder="1" applyAlignment="1" applyProtection="1">
      <alignment horizontal="center"/>
      <protection hidden="1"/>
    </xf>
    <xf numFmtId="0" fontId="0" fillId="4" borderId="25" xfId="0" applyFill="1" applyBorder="1" applyAlignment="1" applyProtection="1">
      <alignment horizontal="center" vertical="center"/>
      <protection locked="0"/>
    </xf>
    <xf numFmtId="0" fontId="22" fillId="4" borderId="9" xfId="0" applyFont="1" applyFill="1" applyBorder="1" applyAlignment="1" applyProtection="1">
      <alignment horizontal="center"/>
      <protection hidden="1"/>
    </xf>
    <xf numFmtId="0" fontId="0" fillId="4" borderId="4" xfId="0" applyFill="1" applyBorder="1" applyAlignment="1" applyProtection="1">
      <alignment horizontal="center"/>
      <protection hidden="1"/>
    </xf>
    <xf numFmtId="0" fontId="3" fillId="0" borderId="0" xfId="0" applyFont="1" applyAlignment="1" applyProtection="1">
      <alignment horizontal="center"/>
      <protection hidden="1"/>
    </xf>
    <xf numFmtId="0" fontId="3" fillId="4" borderId="33" xfId="0" applyFont="1"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2" fontId="0" fillId="6" borderId="34" xfId="0" applyNumberFormat="1" applyFill="1" applyBorder="1" applyAlignment="1" applyProtection="1">
      <alignment horizontal="center"/>
      <protection hidden="1"/>
    </xf>
    <xf numFmtId="164" fontId="0" fillId="6" borderId="35" xfId="0" applyNumberFormat="1" applyFill="1" applyBorder="1" applyAlignment="1" applyProtection="1">
      <alignment horizontal="center"/>
      <protection hidden="1"/>
    </xf>
    <xf numFmtId="0" fontId="23" fillId="4" borderId="0" xfId="0" applyFont="1" applyFill="1" applyProtection="1">
      <protection hidden="1"/>
    </xf>
    <xf numFmtId="0" fontId="23" fillId="4" borderId="7" xfId="0" applyFont="1" applyFill="1" applyBorder="1" applyProtection="1">
      <protection hidden="1"/>
    </xf>
    <xf numFmtId="0" fontId="23" fillId="0" borderId="0" xfId="0" applyFont="1" applyProtection="1">
      <protection hidden="1"/>
    </xf>
    <xf numFmtId="1" fontId="3" fillId="6" borderId="7" xfId="0" applyNumberFormat="1" applyFont="1" applyFill="1" applyBorder="1" applyAlignment="1" applyProtection="1">
      <alignment horizontal="center"/>
      <protection hidden="1"/>
    </xf>
    <xf numFmtId="1" fontId="3" fillId="6" borderId="9" xfId="0" applyNumberFormat="1" applyFont="1" applyFill="1" applyBorder="1" applyAlignment="1" applyProtection="1">
      <alignment horizontal="center"/>
      <protection hidden="1"/>
    </xf>
    <xf numFmtId="1" fontId="3" fillId="6" borderId="0" xfId="0" applyNumberFormat="1" applyFont="1" applyFill="1" applyAlignment="1" applyProtection="1">
      <alignment horizontal="center"/>
      <protection hidden="1"/>
    </xf>
    <xf numFmtId="1" fontId="3" fillId="6" borderId="6" xfId="0" applyNumberFormat="1" applyFont="1" applyFill="1" applyBorder="1" applyAlignment="1" applyProtection="1">
      <alignment horizontal="center"/>
      <protection hidden="1"/>
    </xf>
    <xf numFmtId="166" fontId="0" fillId="8" borderId="27" xfId="0" applyNumberFormat="1" applyFill="1" applyBorder="1" applyAlignment="1" applyProtection="1">
      <alignment horizontal="center"/>
      <protection hidden="1"/>
    </xf>
    <xf numFmtId="167" fontId="0" fillId="4" borderId="0" xfId="0" applyNumberFormat="1" applyFill="1" applyProtection="1">
      <protection hidden="1"/>
    </xf>
    <xf numFmtId="166" fontId="0" fillId="8" borderId="28" xfId="0" applyNumberFormat="1" applyFill="1" applyBorder="1" applyAlignment="1" applyProtection="1">
      <alignment horizontal="center"/>
      <protection hidden="1"/>
    </xf>
    <xf numFmtId="166" fontId="0" fillId="8" borderId="29" xfId="0" applyNumberFormat="1" applyFill="1" applyBorder="1" applyAlignment="1" applyProtection="1">
      <alignment horizontal="center"/>
      <protection hidden="1"/>
    </xf>
    <xf numFmtId="2" fontId="0" fillId="8" borderId="30" xfId="0" applyNumberFormat="1" applyFill="1" applyBorder="1" applyAlignment="1" applyProtection="1">
      <alignment horizontal="center"/>
      <protection hidden="1"/>
    </xf>
    <xf numFmtId="164" fontId="0" fillId="8" borderId="27" xfId="0" applyNumberFormat="1" applyFill="1" applyBorder="1" applyAlignment="1" applyProtection="1">
      <alignment horizontal="center"/>
      <protection hidden="1"/>
    </xf>
    <xf numFmtId="166" fontId="0" fillId="4" borderId="0" xfId="0" applyNumberFormat="1" applyFill="1" applyProtection="1">
      <protection hidden="1"/>
    </xf>
    <xf numFmtId="0" fontId="0" fillId="4" borderId="0" xfId="0" quotePrefix="1" applyFill="1" applyAlignment="1" applyProtection="1">
      <alignment horizontal="left"/>
      <protection hidden="1"/>
    </xf>
    <xf numFmtId="0" fontId="0" fillId="4" borderId="0" xfId="0" quotePrefix="1" applyFill="1" applyAlignment="1" applyProtection="1">
      <alignment horizontal="center"/>
      <protection hidden="1"/>
    </xf>
    <xf numFmtId="166" fontId="0" fillId="4" borderId="0" xfId="0" applyNumberFormat="1" applyFill="1" applyAlignment="1" applyProtection="1">
      <alignment horizontal="center"/>
      <protection hidden="1"/>
    </xf>
    <xf numFmtId="0" fontId="0" fillId="4" borderId="34" xfId="0" applyFill="1" applyBorder="1" applyAlignment="1" applyProtection="1">
      <alignment horizontal="center" vertical="center"/>
      <protection locked="0"/>
    </xf>
    <xf numFmtId="2" fontId="0" fillId="8" borderId="36" xfId="0" applyNumberFormat="1" applyFill="1" applyBorder="1" applyAlignment="1" applyProtection="1">
      <alignment horizontal="center"/>
      <protection hidden="1"/>
    </xf>
    <xf numFmtId="164" fontId="0" fillId="8" borderId="35" xfId="0" applyNumberFormat="1" applyFill="1" applyBorder="1" applyAlignment="1" applyProtection="1">
      <alignment horizontal="center"/>
      <protection hidden="1"/>
    </xf>
    <xf numFmtId="0" fontId="11" fillId="0" borderId="6" xfId="0" applyFont="1" applyBorder="1" applyProtection="1">
      <protection hidden="1"/>
    </xf>
    <xf numFmtId="0" fontId="3" fillId="4" borderId="37" xfId="0" applyFont="1"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2" fontId="0" fillId="6" borderId="23" xfId="0" applyNumberFormat="1" applyFill="1" applyBorder="1" applyAlignment="1" applyProtection="1">
      <alignment horizontal="center"/>
      <protection hidden="1"/>
    </xf>
    <xf numFmtId="164" fontId="0" fillId="6" borderId="38" xfId="0" applyNumberFormat="1" applyFill="1" applyBorder="1" applyAlignment="1" applyProtection="1">
      <alignment horizontal="center"/>
      <protection hidden="1"/>
    </xf>
    <xf numFmtId="164" fontId="3" fillId="6" borderId="9" xfId="0" applyNumberFormat="1" applyFont="1" applyFill="1" applyBorder="1" applyAlignment="1" applyProtection="1">
      <alignment horizontal="center"/>
      <protection hidden="1"/>
    </xf>
    <xf numFmtId="0" fontId="28" fillId="9" borderId="6" xfId="0" applyFont="1" applyFill="1" applyBorder="1" applyAlignment="1" applyProtection="1">
      <alignment horizontal="center"/>
      <protection hidden="1"/>
    </xf>
    <xf numFmtId="0" fontId="28" fillId="9" borderId="7" xfId="0" applyFont="1" applyFill="1" applyBorder="1" applyAlignment="1" applyProtection="1">
      <alignment horizontal="center"/>
      <protection hidden="1"/>
    </xf>
    <xf numFmtId="2" fontId="0" fillId="8" borderId="32" xfId="0" applyNumberFormat="1" applyFill="1" applyBorder="1" applyAlignment="1" applyProtection="1">
      <alignment horizontal="center"/>
      <protection hidden="1"/>
    </xf>
    <xf numFmtId="2" fontId="0" fillId="8" borderId="33" xfId="0" applyNumberFormat="1" applyFill="1" applyBorder="1" applyAlignment="1" applyProtection="1">
      <alignment horizontal="center"/>
      <protection hidden="1"/>
    </xf>
    <xf numFmtId="2" fontId="0" fillId="8" borderId="37" xfId="0" applyNumberFormat="1" applyFill="1" applyBorder="1" applyAlignment="1" applyProtection="1">
      <alignment horizontal="center"/>
      <protection hidden="1"/>
    </xf>
    <xf numFmtId="164" fontId="0" fillId="8" borderId="38" xfId="0" applyNumberFormat="1" applyFill="1" applyBorder="1" applyAlignment="1" applyProtection="1">
      <alignment horizontal="center"/>
      <protection hidden="1"/>
    </xf>
    <xf numFmtId="0" fontId="3" fillId="4" borderId="36" xfId="0" applyFont="1" applyFill="1" applyBorder="1" applyAlignment="1" applyProtection="1">
      <alignment horizontal="center" vertical="center"/>
      <protection locked="0"/>
    </xf>
    <xf numFmtId="164" fontId="0" fillId="8" borderId="29" xfId="0" applyNumberFormat="1" applyFill="1" applyBorder="1" applyAlignment="1" applyProtection="1">
      <alignment horizontal="center"/>
      <protection hidden="1"/>
    </xf>
    <xf numFmtId="0" fontId="4" fillId="5" borderId="1" xfId="0" applyFont="1" applyFill="1" applyBorder="1" applyAlignment="1" applyProtection="1">
      <alignment horizontal="center"/>
      <protection hidden="1"/>
    </xf>
    <xf numFmtId="0" fontId="4" fillId="5" borderId="2" xfId="0" applyFont="1" applyFill="1" applyBorder="1" applyAlignment="1" applyProtection="1">
      <alignment horizontal="center"/>
      <protection hidden="1"/>
    </xf>
    <xf numFmtId="0" fontId="0" fillId="4" borderId="0" xfId="0" applyFill="1" applyAlignment="1" applyProtection="1">
      <alignment horizontal="left" wrapText="1"/>
      <protection hidden="1"/>
    </xf>
    <xf numFmtId="0" fontId="0" fillId="4" borderId="4" xfId="0" applyFill="1" applyBorder="1" applyAlignment="1" applyProtection="1">
      <alignment horizontal="left" wrapText="1"/>
      <protection hidden="1"/>
    </xf>
    <xf numFmtId="0" fontId="0" fillId="4" borderId="0" xfId="0" applyFill="1" applyAlignment="1" applyProtection="1">
      <alignment horizontal="left"/>
      <protection hidden="1"/>
    </xf>
    <xf numFmtId="0" fontId="4" fillId="5" borderId="8" xfId="0" applyFont="1" applyFill="1" applyBorder="1" applyAlignment="1" applyProtection="1">
      <alignment horizontal="center"/>
      <protection hidden="1"/>
    </xf>
    <xf numFmtId="0" fontId="4" fillId="5" borderId="9" xfId="0" applyFont="1" applyFill="1" applyBorder="1" applyAlignment="1" applyProtection="1">
      <alignment horizontal="center"/>
      <protection hidden="1"/>
    </xf>
    <xf numFmtId="0" fontId="4" fillId="5" borderId="10" xfId="0" applyFont="1" applyFill="1" applyBorder="1" applyAlignment="1" applyProtection="1">
      <alignment horizontal="center"/>
      <protection hidden="1"/>
    </xf>
    <xf numFmtId="0" fontId="4" fillId="5" borderId="11" xfId="0" applyFont="1" applyFill="1" applyBorder="1" applyAlignment="1" applyProtection="1">
      <alignment horizontal="center"/>
      <protection hidden="1"/>
    </xf>
    <xf numFmtId="0" fontId="3" fillId="4" borderId="13" xfId="0" applyFont="1" applyFill="1" applyBorder="1" applyAlignment="1" applyProtection="1">
      <alignment horizontal="center"/>
      <protection locked="0"/>
    </xf>
    <xf numFmtId="0" fontId="3" fillId="4" borderId="14" xfId="0" applyFont="1" applyFill="1" applyBorder="1" applyAlignment="1" applyProtection="1">
      <alignment horizontal="center"/>
      <protection locked="0"/>
    </xf>
    <xf numFmtId="0" fontId="2" fillId="7" borderId="1" xfId="0" applyFont="1" applyFill="1" applyBorder="1" applyAlignment="1" applyProtection="1">
      <alignment horizontal="center"/>
      <protection hidden="1"/>
    </xf>
    <xf numFmtId="0" fontId="2" fillId="7" borderId="11" xfId="0" applyFont="1" applyFill="1" applyBorder="1" applyAlignment="1" applyProtection="1">
      <alignment horizontal="center"/>
      <protection hidden="1"/>
    </xf>
    <xf numFmtId="0" fontId="0" fillId="4" borderId="1"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17" xfId="0" applyFill="1" applyBorder="1" applyAlignment="1" applyProtection="1">
      <alignment horizontal="center"/>
      <protection locked="0"/>
    </xf>
    <xf numFmtId="164" fontId="3" fillId="6" borderId="15" xfId="0" applyNumberFormat="1" applyFont="1" applyFill="1" applyBorder="1" applyAlignment="1" applyProtection="1">
      <alignment horizontal="right" vertical="center"/>
      <protection hidden="1"/>
    </xf>
    <xf numFmtId="164" fontId="3" fillId="6" borderId="21" xfId="0" applyNumberFormat="1" applyFont="1" applyFill="1" applyBorder="1" applyAlignment="1" applyProtection="1">
      <alignment horizontal="right" vertical="center"/>
      <protection hidden="1"/>
    </xf>
    <xf numFmtId="0" fontId="0" fillId="4" borderId="18" xfId="0"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4" xfId="0" applyFill="1" applyBorder="1" applyAlignment="1" applyProtection="1">
      <alignment horizontal="center"/>
      <protection locked="0"/>
    </xf>
    <xf numFmtId="0" fontId="0" fillId="4" borderId="6" xfId="0" applyFill="1" applyBorder="1" applyAlignment="1" applyProtection="1">
      <alignment horizontal="center"/>
      <protection locked="0"/>
    </xf>
    <xf numFmtId="0" fontId="0" fillId="4" borderId="7" xfId="0" applyFill="1" applyBorder="1" applyAlignment="1" applyProtection="1">
      <alignment horizontal="center"/>
      <protection locked="0"/>
    </xf>
    <xf numFmtId="0" fontId="3" fillId="6" borderId="12"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2" fillId="7" borderId="8" xfId="0" applyFont="1" applyFill="1" applyBorder="1" applyAlignment="1" applyProtection="1">
      <alignment horizontal="center"/>
      <protection hidden="1"/>
    </xf>
    <xf numFmtId="0" fontId="2" fillId="7" borderId="9" xfId="0" applyFont="1" applyFill="1" applyBorder="1" applyAlignment="1" applyProtection="1">
      <alignment horizontal="center"/>
      <protection hidden="1"/>
    </xf>
    <xf numFmtId="0" fontId="14" fillId="7" borderId="1" xfId="0" applyFont="1" applyFill="1" applyBorder="1" applyAlignment="1" applyProtection="1">
      <alignment horizontal="center"/>
      <protection hidden="1"/>
    </xf>
    <xf numFmtId="0" fontId="14" fillId="7" borderId="11" xfId="0" applyFont="1" applyFill="1" applyBorder="1" applyAlignment="1" applyProtection="1">
      <alignment horizontal="center"/>
      <protection hidden="1"/>
    </xf>
    <xf numFmtId="0" fontId="2" fillId="7" borderId="8" xfId="0" applyFont="1" applyFill="1" applyBorder="1" applyAlignment="1" applyProtection="1">
      <alignment horizontal="center" vertical="center"/>
      <protection hidden="1"/>
    </xf>
    <xf numFmtId="0" fontId="2" fillId="7" borderId="9" xfId="0" applyFont="1" applyFill="1" applyBorder="1" applyAlignment="1" applyProtection="1">
      <alignment horizontal="center" vertical="center"/>
      <protection hidden="1"/>
    </xf>
    <xf numFmtId="0" fontId="2" fillId="7" borderId="11"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4" borderId="4" xfId="0" applyFill="1" applyBorder="1" applyAlignment="1" applyProtection="1">
      <alignment horizontal="left"/>
      <protection hidden="1"/>
    </xf>
    <xf numFmtId="0" fontId="0" fillId="4" borderId="18"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6"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18" xfId="0" applyFill="1" applyBorder="1" applyAlignment="1" applyProtection="1">
      <alignment vertical="top" wrapText="1"/>
      <protection locked="0"/>
    </xf>
    <xf numFmtId="0" fontId="0" fillId="4" borderId="19"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6"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9"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3"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6" xfId="0" applyFill="1" applyBorder="1" applyAlignment="1" applyProtection="1">
      <alignment horizontal="left" vertical="top"/>
      <protection locked="0"/>
    </xf>
  </cellXfs>
  <cellStyles count="3">
    <cellStyle name="Good" xfId="1" builtinId="26"/>
    <cellStyle name="Neutral" xfId="2" builtinId="28"/>
    <cellStyle name="Normal" xfId="0" builtinId="0"/>
  </cellStyles>
  <dxfs count="277">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Almond</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Almond'!$D$25:$D$28</c:f>
              <c:numCache>
                <c:formatCode>0.0</c:formatCode>
                <c:ptCount val="4"/>
                <c:pt idx="0">
                  <c:v>0.5</c:v>
                </c:pt>
                <c:pt idx="1">
                  <c:v>2</c:v>
                </c:pt>
                <c:pt idx="2">
                  <c:v>5</c:v>
                </c:pt>
                <c:pt idx="3">
                  <c:v>10</c:v>
                </c:pt>
              </c:numCache>
            </c:numRef>
          </c:xVal>
          <c:yVal>
            <c:numRef>
              <c:f>'AlerTox ELISA Almond'!$G$25:$G$28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7909-4033-AE64-068E3C905B89}"/>
            </c:ext>
          </c:extLst>
        </c:ser>
        <c:dLbls>
          <c:showLegendKey val="0"/>
          <c:showVal val="0"/>
          <c:showCatName val="0"/>
          <c:showSerName val="0"/>
          <c:showPercent val="0"/>
          <c:showBubbleSize val="0"/>
        </c:dLbls>
        <c:axId val="533117680"/>
        <c:axId val="1"/>
      </c:scatterChart>
      <c:valAx>
        <c:axId val="533117680"/>
        <c:scaling>
          <c:orientation val="minMax"/>
        </c:scaling>
        <c:delete val="0"/>
        <c:axPos val="b"/>
        <c:title>
          <c:tx>
            <c:rich>
              <a:bodyPr/>
              <a:lstStyle/>
              <a:p>
                <a:pPr>
                  <a:defRPr sz="1050" b="1"/>
                </a:pPr>
                <a:r>
                  <a:rPr lang="en-US" sz="1050" b="1"/>
                  <a:t>ppm Almond</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242339990521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768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Lupine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Lupine'!$D$25:$D$28</c:f>
              <c:numCache>
                <c:formatCode>0.0</c:formatCode>
                <c:ptCount val="4"/>
                <c:pt idx="0">
                  <c:v>2</c:v>
                </c:pt>
                <c:pt idx="1">
                  <c:v>5</c:v>
                </c:pt>
                <c:pt idx="2">
                  <c:v>15</c:v>
                </c:pt>
                <c:pt idx="3">
                  <c:v>30</c:v>
                </c:pt>
              </c:numCache>
            </c:numRef>
          </c:xVal>
          <c:yVal>
            <c:numRef>
              <c:f>'AlerTox ELISA Lupine'!$G$25:$G$28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3AD-45CC-8EC6-521412846ADA}"/>
            </c:ext>
          </c:extLst>
        </c:ser>
        <c:dLbls>
          <c:showLegendKey val="0"/>
          <c:showVal val="0"/>
          <c:showCatName val="0"/>
          <c:showSerName val="0"/>
          <c:showPercent val="0"/>
          <c:showBubbleSize val="0"/>
        </c:dLbls>
        <c:axId val="533531048"/>
        <c:axId val="1"/>
      </c:scatterChart>
      <c:valAx>
        <c:axId val="533531048"/>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3104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Lysozyme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Lysozyme'!$D$25:$D$28</c:f>
              <c:numCache>
                <c:formatCode>0</c:formatCode>
                <c:ptCount val="4"/>
                <c:pt idx="0">
                  <c:v>25</c:v>
                </c:pt>
                <c:pt idx="1">
                  <c:v>50</c:v>
                </c:pt>
                <c:pt idx="2">
                  <c:v>125</c:v>
                </c:pt>
                <c:pt idx="3">
                  <c:v>250</c:v>
                </c:pt>
              </c:numCache>
            </c:numRef>
          </c:xVal>
          <c:yVal>
            <c:numRef>
              <c:f>'AlerTox ELISA Lysozyme'!$G$25:$G$28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E9EF-4211-AC25-67346D118AFE}"/>
            </c:ext>
          </c:extLst>
        </c:ser>
        <c:dLbls>
          <c:showLegendKey val="0"/>
          <c:showVal val="0"/>
          <c:showCatName val="0"/>
          <c:showSerName val="0"/>
          <c:showPercent val="0"/>
          <c:showBubbleSize val="0"/>
        </c:dLbls>
        <c:axId val="533876320"/>
        <c:axId val="1"/>
      </c:scatterChart>
      <c:valAx>
        <c:axId val="533876320"/>
        <c:scaling>
          <c:orientation val="minMax"/>
        </c:scaling>
        <c:delete val="0"/>
        <c:axPos val="b"/>
        <c:title>
          <c:tx>
            <c:rich>
              <a:bodyPr/>
              <a:lstStyle/>
              <a:p>
                <a:pPr>
                  <a:defRPr sz="1050" b="1"/>
                </a:pPr>
                <a:r>
                  <a:rPr lang="en-US" sz="1050" b="1"/>
                  <a:t>ppb Lysozyme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63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Macadamia</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Macadamia'!$D$25:$D$28</c:f>
              <c:numCache>
                <c:formatCode>0.0</c:formatCode>
                <c:ptCount val="4"/>
                <c:pt idx="0">
                  <c:v>1</c:v>
                </c:pt>
                <c:pt idx="1">
                  <c:v>5</c:v>
                </c:pt>
                <c:pt idx="2">
                  <c:v>12.5</c:v>
                </c:pt>
                <c:pt idx="3">
                  <c:v>25</c:v>
                </c:pt>
              </c:numCache>
            </c:numRef>
          </c:xVal>
          <c:yVal>
            <c:numRef>
              <c:f>'AlerTox ELISA Macadamia'!$G$25:$G$28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7B20-4148-8509-8AB23CE1D1A0}"/>
            </c:ext>
          </c:extLst>
        </c:ser>
        <c:dLbls>
          <c:showLegendKey val="0"/>
          <c:showVal val="0"/>
          <c:showCatName val="0"/>
          <c:showSerName val="0"/>
          <c:showPercent val="0"/>
          <c:showBubbleSize val="0"/>
        </c:dLbls>
        <c:axId val="533878616"/>
        <c:axId val="1"/>
      </c:scatterChart>
      <c:valAx>
        <c:axId val="533878616"/>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510429617349E-2"/>
              <c:y val="0.32192337799880277"/>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861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Milk</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825828502206455"/>
                  <c:y val="0.20231158605174354"/>
                </c:manualLayout>
              </c:layout>
              <c:numFmt formatCode="#,##0.0000000000" sourceLinked="0"/>
              <c:spPr>
                <a:solidFill>
                  <a:schemeClr val="accent1">
                    <a:lumMod val="40000"/>
                    <a:lumOff val="60000"/>
                  </a:schemeClr>
                </a:solidFill>
              </c:spPr>
            </c:trendlineLbl>
          </c:trendline>
          <c:xVal>
            <c:numRef>
              <c:f>'AlerTox ELISA Milk'!$D$25:$D$28</c:f>
              <c:numCache>
                <c:formatCode>0.0</c:formatCode>
                <c:ptCount val="4"/>
                <c:pt idx="0">
                  <c:v>0.5</c:v>
                </c:pt>
                <c:pt idx="1">
                  <c:v>2</c:v>
                </c:pt>
                <c:pt idx="2">
                  <c:v>5</c:v>
                </c:pt>
                <c:pt idx="3">
                  <c:v>10</c:v>
                </c:pt>
              </c:numCache>
            </c:numRef>
          </c:xVal>
          <c:yVal>
            <c:numRef>
              <c:f>'AlerTox ELISA Milk'!$G$25:$G$28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1583-4CD9-962F-C3C1FCCBA0A9}"/>
            </c:ext>
          </c:extLst>
        </c:ser>
        <c:dLbls>
          <c:showLegendKey val="0"/>
          <c:showVal val="0"/>
          <c:showCatName val="0"/>
          <c:showSerName val="0"/>
          <c:showPercent val="0"/>
          <c:showBubbleSize val="0"/>
        </c:dLbls>
        <c:axId val="533877304"/>
        <c:axId val="1"/>
      </c:scatterChart>
      <c:valAx>
        <c:axId val="533877304"/>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7304"/>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Mustard</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Mustard'!$D$25:$D$28</c:f>
              <c:numCache>
                <c:formatCode>0.0</c:formatCode>
                <c:ptCount val="4"/>
                <c:pt idx="0">
                  <c:v>2</c:v>
                </c:pt>
                <c:pt idx="1">
                  <c:v>10</c:v>
                </c:pt>
                <c:pt idx="2">
                  <c:v>25</c:v>
                </c:pt>
                <c:pt idx="3">
                  <c:v>50</c:v>
                </c:pt>
              </c:numCache>
            </c:numRef>
          </c:xVal>
          <c:yVal>
            <c:numRef>
              <c:f>'AlerTox ELISA Mustard'!$G$25:$G$28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7BE-47A7-B258-DC5ACEB34C01}"/>
            </c:ext>
          </c:extLst>
        </c:ser>
        <c:dLbls>
          <c:showLegendKey val="0"/>
          <c:showVal val="0"/>
          <c:showCatName val="0"/>
          <c:showSerName val="0"/>
          <c:showPercent val="0"/>
          <c:showBubbleSize val="0"/>
        </c:dLbls>
        <c:axId val="533875008"/>
        <c:axId val="1"/>
      </c:scatterChart>
      <c:valAx>
        <c:axId val="533875008"/>
        <c:scaling>
          <c:orientation val="minMax"/>
        </c:scaling>
        <c:delete val="0"/>
        <c:axPos val="b"/>
        <c:title>
          <c:tx>
            <c:rich>
              <a:bodyPr/>
              <a:lstStyle/>
              <a:p>
                <a:pPr>
                  <a:defRPr sz="1050" b="1"/>
                </a:pPr>
                <a:r>
                  <a:rPr lang="en-US" sz="1050" b="1"/>
                  <a:t>ppm Mustard</a:t>
                </a:r>
              </a:p>
            </c:rich>
          </c:tx>
          <c:layout>
            <c:manualLayout>
              <c:xMode val="edge"/>
              <c:yMode val="edge"/>
              <c:x val="0.40942661013527154"/>
              <c:y val="0.90583333333333338"/>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500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Ovalbumin</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Ovalbumin (OVA)'!$D$25:$D$28</c:f>
              <c:numCache>
                <c:formatCode>0</c:formatCode>
                <c:ptCount val="4"/>
                <c:pt idx="0">
                  <c:v>25</c:v>
                </c:pt>
                <c:pt idx="1">
                  <c:v>100</c:v>
                </c:pt>
                <c:pt idx="2">
                  <c:v>250</c:v>
                </c:pt>
                <c:pt idx="3">
                  <c:v>500</c:v>
                </c:pt>
              </c:numCache>
            </c:numRef>
          </c:xVal>
          <c:yVal>
            <c:numRef>
              <c:f>'AlerTox ELISA Ovalbumin (OVA)'!$G$25:$G$28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988-4A8B-9C78-E011A5A351F2}"/>
            </c:ext>
          </c:extLst>
        </c:ser>
        <c:dLbls>
          <c:showLegendKey val="0"/>
          <c:showVal val="0"/>
          <c:showCatName val="0"/>
          <c:showSerName val="0"/>
          <c:showPercent val="0"/>
          <c:showBubbleSize val="0"/>
        </c:dLbls>
        <c:axId val="534156320"/>
        <c:axId val="1"/>
      </c:scatterChart>
      <c:valAx>
        <c:axId val="534156320"/>
        <c:scaling>
          <c:orientation val="minMax"/>
        </c:scaling>
        <c:delete val="0"/>
        <c:axPos val="b"/>
        <c:title>
          <c:tx>
            <c:rich>
              <a:bodyPr/>
              <a:lstStyle/>
              <a:p>
                <a:pPr>
                  <a:defRPr sz="1050" b="1"/>
                </a:pPr>
                <a:r>
                  <a:rPr lang="en-US" sz="1050" b="1"/>
                  <a:t>ppb Ovalbumin</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563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Peanut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Peanut'!$D$25:$D$28</c:f>
              <c:numCache>
                <c:formatCode>0.0</c:formatCode>
                <c:ptCount val="4"/>
                <c:pt idx="0">
                  <c:v>1</c:v>
                </c:pt>
                <c:pt idx="1">
                  <c:v>5</c:v>
                </c:pt>
                <c:pt idx="2">
                  <c:v>15</c:v>
                </c:pt>
                <c:pt idx="3">
                  <c:v>30</c:v>
                </c:pt>
              </c:numCache>
            </c:numRef>
          </c:xVal>
          <c:yVal>
            <c:numRef>
              <c:f>'AlerTox ELISA Peanut'!$G$25:$G$28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501-4282-AE08-08EA6F30C6EB}"/>
            </c:ext>
          </c:extLst>
        </c:ser>
        <c:dLbls>
          <c:showLegendKey val="0"/>
          <c:showVal val="0"/>
          <c:showCatName val="0"/>
          <c:showSerName val="0"/>
          <c:showPercent val="0"/>
          <c:showBubbleSize val="0"/>
        </c:dLbls>
        <c:axId val="534157304"/>
        <c:axId val="1"/>
      </c:scatterChart>
      <c:valAx>
        <c:axId val="534157304"/>
        <c:scaling>
          <c:orientation val="minMax"/>
        </c:scaling>
        <c:delete val="0"/>
        <c:axPos val="b"/>
        <c:title>
          <c:tx>
            <c:rich>
              <a:bodyPr/>
              <a:lstStyle/>
              <a:p>
                <a:pPr>
                  <a:defRPr sz="1050" b="1"/>
                </a:pPr>
                <a:r>
                  <a:rPr lang="en-US" sz="1050" b="1"/>
                  <a:t>ppm</a:t>
                </a:r>
                <a:r>
                  <a:rPr lang="en-US" sz="1050" b="1" baseline="0"/>
                  <a:t> of Peanut</a:t>
                </a:r>
                <a:endParaRPr lang="en-US" sz="1050" b="1"/>
              </a:p>
            </c:rich>
          </c:tx>
          <c:layout>
            <c:manualLayout>
              <c:xMode val="edge"/>
              <c:yMode val="edge"/>
              <c:x val="0.38833001644025267"/>
              <c:y val="0.90583333333333338"/>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57304"/>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Pistachio</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Pistachio'!$D$25:$D$28</c:f>
              <c:numCache>
                <c:formatCode>0.0</c:formatCode>
                <c:ptCount val="4"/>
                <c:pt idx="0">
                  <c:v>1</c:v>
                </c:pt>
                <c:pt idx="1">
                  <c:v>5</c:v>
                </c:pt>
                <c:pt idx="2">
                  <c:v>12.5</c:v>
                </c:pt>
                <c:pt idx="3">
                  <c:v>25</c:v>
                </c:pt>
              </c:numCache>
            </c:numRef>
          </c:xVal>
          <c:yVal>
            <c:numRef>
              <c:f>'AlerTox ELISA Pistachio'!$G$25:$G$28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B7E-40AA-BF25-E834547A25FF}"/>
            </c:ext>
          </c:extLst>
        </c:ser>
        <c:dLbls>
          <c:showLegendKey val="0"/>
          <c:showVal val="0"/>
          <c:showCatName val="0"/>
          <c:showSerName val="0"/>
          <c:showPercent val="0"/>
          <c:showBubbleSize val="0"/>
        </c:dLbls>
        <c:axId val="534144512"/>
        <c:axId val="1"/>
      </c:scatterChart>
      <c:valAx>
        <c:axId val="534144512"/>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451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Sesame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15779815984540393"/>
                  <c:y val="0.12072319085114361"/>
                </c:manualLayout>
              </c:layout>
              <c:numFmt formatCode="#,##0.0000000000" sourceLinked="0"/>
              <c:spPr>
                <a:solidFill>
                  <a:schemeClr val="accent1">
                    <a:lumMod val="40000"/>
                    <a:lumOff val="60000"/>
                  </a:schemeClr>
                </a:solidFill>
              </c:spPr>
            </c:trendlineLbl>
          </c:trendline>
          <c:xVal>
            <c:numRef>
              <c:f>'AlerTox ELISA Sesame'!$D$25:$D$28</c:f>
              <c:numCache>
                <c:formatCode>0.0</c:formatCode>
                <c:ptCount val="4"/>
                <c:pt idx="0">
                  <c:v>2</c:v>
                </c:pt>
                <c:pt idx="1">
                  <c:v>4</c:v>
                </c:pt>
                <c:pt idx="2">
                  <c:v>10</c:v>
                </c:pt>
                <c:pt idx="3">
                  <c:v>20</c:v>
                </c:pt>
              </c:numCache>
            </c:numRef>
          </c:xVal>
          <c:yVal>
            <c:numRef>
              <c:f>'AlerTox ELISA Sesame'!$G$25:$G$28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2655-44CF-BC69-153478BF193A}"/>
            </c:ext>
          </c:extLst>
        </c:ser>
        <c:dLbls>
          <c:showLegendKey val="0"/>
          <c:showVal val="0"/>
          <c:showCatName val="0"/>
          <c:showSerName val="0"/>
          <c:showPercent val="0"/>
          <c:showBubbleSize val="0"/>
        </c:dLbls>
        <c:axId val="534147136"/>
        <c:axId val="1"/>
      </c:scatterChart>
      <c:valAx>
        <c:axId val="534147136"/>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7136"/>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Soy (STI)</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Soy (STI)'!$D$25:$D$28</c:f>
              <c:numCache>
                <c:formatCode>0</c:formatCode>
                <c:ptCount val="4"/>
                <c:pt idx="0">
                  <c:v>50</c:v>
                </c:pt>
                <c:pt idx="1">
                  <c:v>150</c:v>
                </c:pt>
                <c:pt idx="2">
                  <c:v>300</c:v>
                </c:pt>
                <c:pt idx="3">
                  <c:v>600</c:v>
                </c:pt>
              </c:numCache>
            </c:numRef>
          </c:xVal>
          <c:yVal>
            <c:numRef>
              <c:f>'AlerTox ELISA Soy (STI)'!$G$25:$G$28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93CC-48F1-97CF-5ABD987F0B5C}"/>
            </c:ext>
          </c:extLst>
        </c:ser>
        <c:dLbls>
          <c:showLegendKey val="0"/>
          <c:showVal val="0"/>
          <c:showCatName val="0"/>
          <c:showSerName val="0"/>
          <c:showPercent val="0"/>
          <c:showBubbleSize val="0"/>
        </c:dLbls>
        <c:axId val="534145824"/>
        <c:axId val="1"/>
      </c:scatterChart>
      <c:valAx>
        <c:axId val="534145824"/>
        <c:scaling>
          <c:orientation val="minMax"/>
        </c:scaling>
        <c:delete val="0"/>
        <c:axPos val="b"/>
        <c:title>
          <c:tx>
            <c:rich>
              <a:bodyPr/>
              <a:lstStyle/>
              <a:p>
                <a:pPr>
                  <a:defRPr sz="1050" b="1"/>
                </a:pPr>
                <a:r>
                  <a:rPr lang="en-US" sz="1050" b="1"/>
                  <a:t>ppb Soy STI</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5824"/>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a:t>
            </a:r>
            <a:r>
              <a:rPr lang="el-GR" b="1"/>
              <a:t>β</a:t>
            </a:r>
            <a:r>
              <a:rPr lang="es-ES" b="1"/>
              <a:t>-lactoglobulin</a:t>
            </a:r>
            <a:r>
              <a:rPr lang="es-ES" b="1" baseline="0"/>
              <a:t> (BLG)</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BLG'!$D$25:$D$28</c:f>
              <c:numCache>
                <c:formatCode>0</c:formatCode>
                <c:ptCount val="4"/>
                <c:pt idx="0">
                  <c:v>10</c:v>
                </c:pt>
                <c:pt idx="1">
                  <c:v>50</c:v>
                </c:pt>
                <c:pt idx="2">
                  <c:v>150</c:v>
                </c:pt>
                <c:pt idx="3">
                  <c:v>300</c:v>
                </c:pt>
              </c:numCache>
            </c:numRef>
          </c:xVal>
          <c:yVal>
            <c:numRef>
              <c:f>'AlerTox ELISA BLG'!$G$25:$G$28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F5F6-435A-8E71-A45AA562A3ED}"/>
            </c:ext>
          </c:extLst>
        </c:ser>
        <c:dLbls>
          <c:showLegendKey val="0"/>
          <c:showVal val="0"/>
          <c:showCatName val="0"/>
          <c:showSerName val="0"/>
          <c:showPercent val="0"/>
          <c:showBubbleSize val="0"/>
        </c:dLbls>
        <c:axId val="533117352"/>
        <c:axId val="1"/>
      </c:scatterChart>
      <c:valAx>
        <c:axId val="533117352"/>
        <c:scaling>
          <c:orientation val="minMax"/>
        </c:scaling>
        <c:delete val="0"/>
        <c:axPos val="b"/>
        <c:title>
          <c:tx>
            <c:rich>
              <a:bodyPr/>
              <a:lstStyle/>
              <a:p>
                <a:pPr>
                  <a:defRPr sz="1050" b="1"/>
                </a:pPr>
                <a:r>
                  <a:rPr lang="en-US" sz="1050" b="1"/>
                  <a:t>ppb BLG</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735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Walnut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1.0902483343428226E-2"/>
                  <c:y val="0.12072319085114361"/>
                </c:manualLayout>
              </c:layout>
              <c:numFmt formatCode="#,##0.0000000000" sourceLinked="0"/>
              <c:spPr>
                <a:solidFill>
                  <a:schemeClr val="accent1">
                    <a:lumMod val="40000"/>
                    <a:lumOff val="60000"/>
                  </a:schemeClr>
                </a:solidFill>
              </c:spPr>
            </c:trendlineLbl>
          </c:trendline>
          <c:xVal>
            <c:numRef>
              <c:f>'AlerTox ELISA Walnut'!$D$25:$D$28</c:f>
              <c:numCache>
                <c:formatCode>0.0</c:formatCode>
                <c:ptCount val="4"/>
                <c:pt idx="0">
                  <c:v>2</c:v>
                </c:pt>
                <c:pt idx="1">
                  <c:v>5</c:v>
                </c:pt>
                <c:pt idx="2">
                  <c:v>15</c:v>
                </c:pt>
                <c:pt idx="3">
                  <c:v>50</c:v>
                </c:pt>
              </c:numCache>
            </c:numRef>
          </c:xVal>
          <c:yVal>
            <c:numRef>
              <c:f>'AlerTox ELISA Walnut'!$G$25:$G$28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BB6B-4905-9D15-C598B301EC2B}"/>
            </c:ext>
          </c:extLst>
        </c:ser>
        <c:dLbls>
          <c:showLegendKey val="0"/>
          <c:showVal val="0"/>
          <c:showCatName val="0"/>
          <c:showSerName val="0"/>
          <c:showPercent val="0"/>
          <c:showBubbleSize val="0"/>
        </c:dLbls>
        <c:axId val="534148120"/>
        <c:axId val="1"/>
      </c:scatterChart>
      <c:valAx>
        <c:axId val="534148120"/>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8120"/>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Casein</a:t>
            </a:r>
            <a:endParaRPr lang="es-ES" b="1" baseline="0"/>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Casein'!$D$25:$D$28</c:f>
              <c:numCache>
                <c:formatCode>0.0</c:formatCode>
                <c:ptCount val="4"/>
                <c:pt idx="0">
                  <c:v>0.2</c:v>
                </c:pt>
                <c:pt idx="1">
                  <c:v>1</c:v>
                </c:pt>
                <c:pt idx="2">
                  <c:v>2.5</c:v>
                </c:pt>
                <c:pt idx="3">
                  <c:v>5</c:v>
                </c:pt>
              </c:numCache>
            </c:numRef>
          </c:xVal>
          <c:yVal>
            <c:numRef>
              <c:f>'AlerTox ELISA Casein'!$G$25:$G$28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830-4635-A606-A380495F0C82}"/>
            </c:ext>
          </c:extLst>
        </c:ser>
        <c:dLbls>
          <c:showLegendKey val="0"/>
          <c:showVal val="0"/>
          <c:showCatName val="0"/>
          <c:showSerName val="0"/>
          <c:showPercent val="0"/>
          <c:showBubbleSize val="0"/>
        </c:dLbls>
        <c:axId val="533115712"/>
        <c:axId val="1"/>
      </c:scatterChart>
      <c:valAx>
        <c:axId val="533115712"/>
        <c:scaling>
          <c:orientation val="minMax"/>
        </c:scaling>
        <c:delete val="0"/>
        <c:axPos val="b"/>
        <c:title>
          <c:tx>
            <c:rich>
              <a:bodyPr/>
              <a:lstStyle/>
              <a:p>
                <a:pPr>
                  <a:defRPr sz="1050" b="1"/>
                </a:pPr>
                <a:r>
                  <a:rPr lang="en-US" sz="1050" b="1"/>
                  <a:t>ppm</a:t>
                </a:r>
                <a:r>
                  <a:rPr lang="en-US" sz="1050" b="1" baseline="0"/>
                  <a:t> Casein</a:t>
                </a:r>
                <a:endParaRPr lang="en-US" sz="1050" b="1"/>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571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Cashew</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Cashew'!$D$25:$D$28</c:f>
              <c:numCache>
                <c:formatCode>0.0</c:formatCode>
                <c:ptCount val="4"/>
                <c:pt idx="0">
                  <c:v>2</c:v>
                </c:pt>
                <c:pt idx="1">
                  <c:v>10</c:v>
                </c:pt>
                <c:pt idx="2">
                  <c:v>25</c:v>
                </c:pt>
                <c:pt idx="3">
                  <c:v>50</c:v>
                </c:pt>
              </c:numCache>
            </c:numRef>
          </c:xVal>
          <c:yVal>
            <c:numRef>
              <c:f>'AlerTox ELISA Cashew'!$G$25:$G$28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BCC-44DF-BC66-2EE8AC730DD9}"/>
            </c:ext>
          </c:extLst>
        </c:ser>
        <c:dLbls>
          <c:showLegendKey val="0"/>
          <c:showVal val="0"/>
          <c:showCatName val="0"/>
          <c:showSerName val="0"/>
          <c:showPercent val="0"/>
          <c:showBubbleSize val="0"/>
        </c:dLbls>
        <c:axId val="533111120"/>
        <c:axId val="1"/>
      </c:scatterChart>
      <c:valAx>
        <c:axId val="533111120"/>
        <c:scaling>
          <c:orientation val="minMax"/>
        </c:scaling>
        <c:delete val="0"/>
        <c:axPos val="b"/>
        <c:title>
          <c:tx>
            <c:rich>
              <a:bodyPr/>
              <a:lstStyle/>
              <a:p>
                <a:pPr>
                  <a:defRPr sz="1050" b="1"/>
                </a:pPr>
                <a:r>
                  <a:rPr lang="en-US" sz="1050" b="1"/>
                  <a:t>ppm</a:t>
                </a:r>
              </a:p>
            </c:rich>
          </c:tx>
          <c:layout>
            <c:manualLayout>
              <c:xMode val="edge"/>
              <c:yMode val="edge"/>
              <c:x val="0.43225317989097517"/>
              <c:y val="0.88994141357330336"/>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11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Coconut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Coconut'!$D$25:$D$28</c:f>
              <c:numCache>
                <c:formatCode>0.0</c:formatCode>
                <c:ptCount val="4"/>
                <c:pt idx="0">
                  <c:v>2</c:v>
                </c:pt>
                <c:pt idx="1">
                  <c:v>5</c:v>
                </c:pt>
                <c:pt idx="2">
                  <c:v>12.5</c:v>
                </c:pt>
                <c:pt idx="3">
                  <c:v>25</c:v>
                </c:pt>
              </c:numCache>
            </c:numRef>
          </c:xVal>
          <c:yVal>
            <c:numRef>
              <c:f>'AlerTox ELISA Coconut'!$G$25:$G$28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2BD1-4A1B-B72F-08BA3A961878}"/>
            </c:ext>
          </c:extLst>
        </c:ser>
        <c:dLbls>
          <c:showLegendKey val="0"/>
          <c:showVal val="0"/>
          <c:showCatName val="0"/>
          <c:showSerName val="0"/>
          <c:showPercent val="0"/>
          <c:showBubbleSize val="0"/>
        </c:dLbls>
        <c:axId val="476642328"/>
        <c:axId val="1"/>
      </c:scatterChart>
      <c:valAx>
        <c:axId val="476642328"/>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664232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Crustacean</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Crustacean'!$D$25:$D$28</c:f>
              <c:numCache>
                <c:formatCode>0</c:formatCode>
                <c:ptCount val="4"/>
                <c:pt idx="0">
                  <c:v>20</c:v>
                </c:pt>
                <c:pt idx="1">
                  <c:v>80</c:v>
                </c:pt>
                <c:pt idx="2">
                  <c:v>200</c:v>
                </c:pt>
                <c:pt idx="3">
                  <c:v>400</c:v>
                </c:pt>
              </c:numCache>
            </c:numRef>
          </c:xVal>
          <c:yVal>
            <c:numRef>
              <c:f>'AlerTox ELISA Crustacean'!$G$25:$G$28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495-4FCB-B172-E357279BCFEB}"/>
            </c:ext>
          </c:extLst>
        </c:ser>
        <c:dLbls>
          <c:showLegendKey val="0"/>
          <c:showVal val="0"/>
          <c:showCatName val="0"/>
          <c:showSerName val="0"/>
          <c:showPercent val="0"/>
          <c:showBubbleSize val="0"/>
        </c:dLbls>
        <c:axId val="476642000"/>
        <c:axId val="1"/>
      </c:scatterChart>
      <c:valAx>
        <c:axId val="476642000"/>
        <c:scaling>
          <c:orientation val="minMax"/>
        </c:scaling>
        <c:delete val="0"/>
        <c:axPos val="b"/>
        <c:title>
          <c:tx>
            <c:rich>
              <a:bodyPr/>
              <a:lstStyle/>
              <a:p>
                <a:pPr>
                  <a:defRPr sz="1050" b="1"/>
                </a:pPr>
                <a:r>
                  <a:rPr lang="en-US" sz="1050" b="1"/>
                  <a:t>ppb </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664200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Egg</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Egg'!$D$25:$D$28</c:f>
              <c:numCache>
                <c:formatCode>0.0</c:formatCode>
                <c:ptCount val="4"/>
                <c:pt idx="0">
                  <c:v>0.4</c:v>
                </c:pt>
                <c:pt idx="1">
                  <c:v>2</c:v>
                </c:pt>
                <c:pt idx="2">
                  <c:v>4</c:v>
                </c:pt>
                <c:pt idx="3">
                  <c:v>8</c:v>
                </c:pt>
              </c:numCache>
            </c:numRef>
          </c:xVal>
          <c:yVal>
            <c:numRef>
              <c:f>'AlerTox ELISA Egg'!$G$25:$G$28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F71F-4F94-B2CD-557F630344FA}"/>
            </c:ext>
          </c:extLst>
        </c:ser>
        <c:dLbls>
          <c:showLegendKey val="0"/>
          <c:showVal val="0"/>
          <c:showCatName val="0"/>
          <c:showSerName val="0"/>
          <c:showPercent val="0"/>
          <c:showBubbleSize val="0"/>
        </c:dLbls>
        <c:axId val="533532360"/>
        <c:axId val="1"/>
      </c:scatterChart>
      <c:valAx>
        <c:axId val="533532360"/>
        <c:scaling>
          <c:orientation val="minMax"/>
        </c:scaling>
        <c:delete val="0"/>
        <c:axPos val="b"/>
        <c:title>
          <c:tx>
            <c:rich>
              <a:bodyPr/>
              <a:lstStyle/>
              <a:p>
                <a:pPr>
                  <a:defRPr sz="1050" b="1"/>
                </a:pPr>
                <a:r>
                  <a:rPr lang="en-US" sz="1050" b="1"/>
                  <a:t>ppm Egg</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3236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Fish</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Fish'!$D$25:$D$28</c:f>
              <c:numCache>
                <c:formatCode>0</c:formatCode>
                <c:ptCount val="4"/>
                <c:pt idx="0">
                  <c:v>4</c:v>
                </c:pt>
                <c:pt idx="1">
                  <c:v>20</c:v>
                </c:pt>
                <c:pt idx="2">
                  <c:v>50</c:v>
                </c:pt>
                <c:pt idx="3">
                  <c:v>100</c:v>
                </c:pt>
              </c:numCache>
            </c:numRef>
          </c:xVal>
          <c:yVal>
            <c:numRef>
              <c:f>'AlerTox ELISA Fish'!$G$25:$G$28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E5F-4ED5-961B-972B23DC2D50}"/>
            </c:ext>
          </c:extLst>
        </c:ser>
        <c:dLbls>
          <c:showLegendKey val="0"/>
          <c:showVal val="0"/>
          <c:showCatName val="0"/>
          <c:showSerName val="0"/>
          <c:showPercent val="0"/>
          <c:showBubbleSize val="0"/>
        </c:dLbls>
        <c:axId val="533526456"/>
        <c:axId val="1"/>
      </c:scatterChart>
      <c:valAx>
        <c:axId val="533526456"/>
        <c:scaling>
          <c:orientation val="minMax"/>
        </c:scaling>
        <c:delete val="0"/>
        <c:axPos val="b"/>
        <c:title>
          <c:tx>
            <c:rich>
              <a:bodyPr/>
              <a:lstStyle/>
              <a:p>
                <a:pPr>
                  <a:defRPr sz="1050" b="1"/>
                </a:pPr>
                <a:r>
                  <a:rPr lang="en-US" sz="1050" b="1"/>
                  <a:t>ppm</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2645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Hazelnut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Hazelnut'!$D$25:$D$28</c:f>
              <c:numCache>
                <c:formatCode>0.0</c:formatCode>
                <c:ptCount val="4"/>
                <c:pt idx="0">
                  <c:v>1</c:v>
                </c:pt>
                <c:pt idx="1">
                  <c:v>5</c:v>
                </c:pt>
                <c:pt idx="2">
                  <c:v>15</c:v>
                </c:pt>
                <c:pt idx="3">
                  <c:v>40</c:v>
                </c:pt>
              </c:numCache>
            </c:numRef>
          </c:xVal>
          <c:yVal>
            <c:numRef>
              <c:f>'AlerTox ELISA Hazelnut'!$G$25:$G$28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2A5-4C99-BA76-2D62277CA336}"/>
            </c:ext>
          </c:extLst>
        </c:ser>
        <c:dLbls>
          <c:showLegendKey val="0"/>
          <c:showVal val="0"/>
          <c:showCatName val="0"/>
          <c:showSerName val="0"/>
          <c:showPercent val="0"/>
          <c:showBubbleSize val="0"/>
        </c:dLbls>
        <c:axId val="533529736"/>
        <c:axId val="1"/>
      </c:scatterChart>
      <c:valAx>
        <c:axId val="533529736"/>
        <c:scaling>
          <c:orientation val="minMax"/>
        </c:scaling>
        <c:delete val="0"/>
        <c:axPos val="b"/>
        <c:title>
          <c:tx>
            <c:rich>
              <a:bodyPr/>
              <a:lstStyle/>
              <a:p>
                <a:pPr>
                  <a:defRPr sz="1050" b="1"/>
                </a:pPr>
                <a:r>
                  <a:rPr lang="en-US" sz="1050" b="1"/>
                  <a:t>ppm Hazelnut</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2973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chart" Target="../charts/chart10.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jpeg"/><Relationship Id="rId1" Type="http://schemas.openxmlformats.org/officeDocument/2006/relationships/chart" Target="../charts/chart11.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png"/><Relationship Id="rId1" Type="http://schemas.openxmlformats.org/officeDocument/2006/relationships/chart" Target="../charts/chart12.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chart" Target="../charts/chart13.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jpeg"/><Relationship Id="rId1" Type="http://schemas.openxmlformats.org/officeDocument/2006/relationships/chart" Target="../charts/chart14.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jpeg"/><Relationship Id="rId1" Type="http://schemas.openxmlformats.org/officeDocument/2006/relationships/chart" Target="../charts/chart15.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jpeg"/><Relationship Id="rId1" Type="http://schemas.openxmlformats.org/officeDocument/2006/relationships/chart" Target="../charts/chart16.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jpeg"/><Relationship Id="rId1" Type="http://schemas.openxmlformats.org/officeDocument/2006/relationships/chart" Target="../charts/chart17.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jpeg"/><Relationship Id="rId1" Type="http://schemas.openxmlformats.org/officeDocument/2006/relationships/chart" Target="../charts/chart18.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jpeg"/><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chart" Target="../charts/chart2.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jpeg"/><Relationship Id="rId1" Type="http://schemas.openxmlformats.org/officeDocument/2006/relationships/chart" Target="../charts/chart20.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jpeg"/><Relationship Id="rId1" Type="http://schemas.openxmlformats.org/officeDocument/2006/relationships/chart" Target="../charts/chart3.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chart" Target="../charts/chart4.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jpeg"/><Relationship Id="rId1" Type="http://schemas.openxmlformats.org/officeDocument/2006/relationships/chart" Target="../charts/chart5.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chart" Target="../charts/chart6.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jpeg"/><Relationship Id="rId1" Type="http://schemas.openxmlformats.org/officeDocument/2006/relationships/chart" Target="../charts/chart7.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chart" Target="../charts/chart8.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jpeg"/><Relationship Id="rId1" Type="http://schemas.openxmlformats.org/officeDocument/2006/relationships/chart" Target="../charts/chart9.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625B81E8-1397-4BB0-9A5B-237FD6D6F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171450</xdr:colOff>
      <xdr:row>11</xdr:row>
      <xdr:rowOff>76200</xdr:rowOff>
    </xdr:from>
    <xdr:to>
      <xdr:col>13</xdr:col>
      <xdr:colOff>561975</xdr:colOff>
      <xdr:row>21</xdr:row>
      <xdr:rowOff>0</xdr:rowOff>
    </xdr:to>
    <xdr:pic>
      <xdr:nvPicPr>
        <xdr:cNvPr id="3" name="Imagen 4" descr="Un plato con frutas&#10;&#10;Descripción generada automáticamente con confianza media">
          <a:extLst>
            <a:ext uri="{FF2B5EF4-FFF2-40B4-BE49-F238E27FC236}">
              <a16:creationId xmlns:a16="http://schemas.microsoft.com/office/drawing/2014/main" id="{E435374B-F8B6-43FF-A273-DA9800F9C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63050" y="3714750"/>
          <a:ext cx="27622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447675</xdr:colOff>
      <xdr:row>0</xdr:row>
      <xdr:rowOff>0</xdr:rowOff>
    </xdr:from>
    <xdr:to>
      <xdr:col>13</xdr:col>
      <xdr:colOff>895350</xdr:colOff>
      <xdr:row>0</xdr:row>
      <xdr:rowOff>933450</xdr:rowOff>
    </xdr:to>
    <xdr:pic>
      <xdr:nvPicPr>
        <xdr:cNvPr id="4" name="Imagen 3" descr="Logotipo&#10;&#10;Descripción generada automáticamente">
          <a:extLst>
            <a:ext uri="{FF2B5EF4-FFF2-40B4-BE49-F238E27FC236}">
              <a16:creationId xmlns:a16="http://schemas.microsoft.com/office/drawing/2014/main" id="{3A946D37-B36E-44BB-BB79-DC5FD1CFEA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0</xdr:row>
      <xdr:rowOff>38100</xdr:rowOff>
    </xdr:from>
    <xdr:to>
      <xdr:col>5</xdr:col>
      <xdr:colOff>447675</xdr:colOff>
      <xdr:row>0</xdr:row>
      <xdr:rowOff>952500</xdr:rowOff>
    </xdr:to>
    <xdr:pic>
      <xdr:nvPicPr>
        <xdr:cNvPr id="5" name="Imagen 4" descr="Logotipo&#10;&#10;Descripción generada automáticamente">
          <a:extLst>
            <a:ext uri="{FF2B5EF4-FFF2-40B4-BE49-F238E27FC236}">
              <a16:creationId xmlns:a16="http://schemas.microsoft.com/office/drawing/2014/main" id="{3F7D08D7-F89F-409C-A74A-B65C616763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38100"/>
          <a:ext cx="3409950" cy="9144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104775</xdr:colOff>
      <xdr:row>11</xdr:row>
      <xdr:rowOff>104775</xdr:rowOff>
    </xdr:from>
    <xdr:to>
      <xdr:col>13</xdr:col>
      <xdr:colOff>628650</xdr:colOff>
      <xdr:row>21</xdr:row>
      <xdr:rowOff>9525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8275" y="3743325"/>
          <a:ext cx="26670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514350</xdr:colOff>
      <xdr:row>11</xdr:row>
      <xdr:rowOff>95250</xdr:rowOff>
    </xdr:from>
    <xdr:to>
      <xdr:col>13</xdr:col>
      <xdr:colOff>990600</xdr:colOff>
      <xdr:row>20</xdr:row>
      <xdr:rowOff>95250</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3100" y="3733800"/>
          <a:ext cx="26193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1066800</xdr:colOff>
      <xdr:row>0</xdr:row>
      <xdr:rowOff>933450</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85725</xdr:colOff>
      <xdr:row>30</xdr:row>
      <xdr:rowOff>28575</xdr:rowOff>
    </xdr:from>
    <xdr:to>
      <xdr:col>5</xdr:col>
      <xdr:colOff>552450</xdr:colOff>
      <xdr:row>40</xdr:row>
      <xdr:rowOff>152400</xdr:rowOff>
    </xdr:to>
    <xdr:graphicFrame macro="">
      <xdr:nvGraphicFramePr>
        <xdr:cNvPr id="2" name="5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771525</xdr:colOff>
      <xdr:row>0</xdr:row>
      <xdr:rowOff>0</xdr:rowOff>
    </xdr:from>
    <xdr:to>
      <xdr:col>14</xdr:col>
      <xdr:colOff>95250</xdr:colOff>
      <xdr:row>0</xdr:row>
      <xdr:rowOff>933450</xdr:rowOff>
    </xdr:to>
    <xdr:pic>
      <xdr:nvPicPr>
        <xdr:cNvPr id="4" name="Imagen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352425</xdr:colOff>
      <xdr:row>11</xdr:row>
      <xdr:rowOff>171450</xdr:rowOff>
    </xdr:from>
    <xdr:to>
      <xdr:col>13</xdr:col>
      <xdr:colOff>1123950</xdr:colOff>
      <xdr:row>21</xdr:row>
      <xdr:rowOff>38100</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5925" y="3810000"/>
          <a:ext cx="29146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447675</xdr:colOff>
      <xdr:row>11</xdr:row>
      <xdr:rowOff>66675</xdr:rowOff>
    </xdr:from>
    <xdr:to>
      <xdr:col>13</xdr:col>
      <xdr:colOff>390525</xdr:colOff>
      <xdr:row>21</xdr:row>
      <xdr:rowOff>38100</xdr:rowOff>
    </xdr:to>
    <xdr:pic>
      <xdr:nvPicPr>
        <xdr:cNvPr id="3" name="Imagen 4">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74809"/>
        <a:stretch>
          <a:fillRect/>
        </a:stretch>
      </xdr:blipFill>
      <xdr:spPr bwMode="auto">
        <a:xfrm>
          <a:off x="9401175" y="3705225"/>
          <a:ext cx="20859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11</xdr:row>
      <xdr:rowOff>85725</xdr:rowOff>
    </xdr:from>
    <xdr:to>
      <xdr:col>13</xdr:col>
      <xdr:colOff>723900</xdr:colOff>
      <xdr:row>21</xdr:row>
      <xdr:rowOff>47625</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96400" y="3724275"/>
          <a:ext cx="252412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923925</xdr:colOff>
      <xdr:row>11</xdr:row>
      <xdr:rowOff>0</xdr:rowOff>
    </xdr:from>
    <xdr:to>
      <xdr:col>13</xdr:col>
      <xdr:colOff>581025</xdr:colOff>
      <xdr:row>21</xdr:row>
      <xdr:rowOff>95250</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967" t="2052" r="49142" b="1744"/>
        <a:stretch>
          <a:fillRect/>
        </a:stretch>
      </xdr:blipFill>
      <xdr:spPr bwMode="auto">
        <a:xfrm>
          <a:off x="9877425" y="3638550"/>
          <a:ext cx="180022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257175</xdr:colOff>
      <xdr:row>11</xdr:row>
      <xdr:rowOff>114300</xdr:rowOff>
    </xdr:from>
    <xdr:to>
      <xdr:col>13</xdr:col>
      <xdr:colOff>590550</xdr:colOff>
      <xdr:row>20</xdr:row>
      <xdr:rowOff>0</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10675" y="3752850"/>
          <a:ext cx="24765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180975</xdr:colOff>
      <xdr:row>11</xdr:row>
      <xdr:rowOff>85725</xdr:rowOff>
    </xdr:from>
    <xdr:to>
      <xdr:col>13</xdr:col>
      <xdr:colOff>742950</xdr:colOff>
      <xdr:row>20</xdr:row>
      <xdr:rowOff>123825</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34475" y="3724275"/>
          <a:ext cx="27051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171450</xdr:colOff>
      <xdr:row>11</xdr:row>
      <xdr:rowOff>123825</xdr:rowOff>
    </xdr:from>
    <xdr:to>
      <xdr:col>13</xdr:col>
      <xdr:colOff>790575</xdr:colOff>
      <xdr:row>21</xdr:row>
      <xdr:rowOff>85725</xdr:rowOff>
    </xdr:to>
    <xdr:pic>
      <xdr:nvPicPr>
        <xdr:cNvPr id="3" name="Imagen 6">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24950" y="3762375"/>
          <a:ext cx="27622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161925</xdr:colOff>
      <xdr:row>11</xdr:row>
      <xdr:rowOff>123825</xdr:rowOff>
    </xdr:from>
    <xdr:to>
      <xdr:col>13</xdr:col>
      <xdr:colOff>733425</xdr:colOff>
      <xdr:row>19</xdr:row>
      <xdr:rowOff>133350</xdr:rowOff>
    </xdr:to>
    <xdr:pic>
      <xdr:nvPicPr>
        <xdr:cNvPr id="3" name="Imagen 4" descr="https://russiabusinesstoday.com/wp-content/uploads/2018/07/soybeans.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5425" y="3762375"/>
          <a:ext cx="2714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742950</xdr:colOff>
      <xdr:row>10</xdr:row>
      <xdr:rowOff>171450</xdr:rowOff>
    </xdr:from>
    <xdr:to>
      <xdr:col>13</xdr:col>
      <xdr:colOff>647700</xdr:colOff>
      <xdr:row>21</xdr:row>
      <xdr:rowOff>104775</xdr:rowOff>
    </xdr:to>
    <xdr:pic>
      <xdr:nvPicPr>
        <xdr:cNvPr id="3" name="Imagen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38" t="31985" r="56619" b="1105"/>
        <a:stretch>
          <a:fillRect/>
        </a:stretch>
      </xdr:blipFill>
      <xdr:spPr bwMode="auto">
        <a:xfrm>
          <a:off x="9696450" y="3619500"/>
          <a:ext cx="204787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190500</xdr:colOff>
      <xdr:row>11</xdr:row>
      <xdr:rowOff>114300</xdr:rowOff>
    </xdr:from>
    <xdr:to>
      <xdr:col>13</xdr:col>
      <xdr:colOff>619125</xdr:colOff>
      <xdr:row>20</xdr:row>
      <xdr:rowOff>85725</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0" y="3752850"/>
          <a:ext cx="25717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161925</xdr:colOff>
      <xdr:row>11</xdr:row>
      <xdr:rowOff>76200</xdr:rowOff>
    </xdr:from>
    <xdr:to>
      <xdr:col>13</xdr:col>
      <xdr:colOff>1181100</xdr:colOff>
      <xdr:row>20</xdr:row>
      <xdr:rowOff>85725</xdr:rowOff>
    </xdr:to>
    <xdr:pic>
      <xdr:nvPicPr>
        <xdr:cNvPr id="3" name="Imagen 4" descr="Casein &amp; Derivatives Marke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5425" y="3714750"/>
          <a:ext cx="3162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523875</xdr:colOff>
      <xdr:row>11</xdr:row>
      <xdr:rowOff>28575</xdr:rowOff>
    </xdr:from>
    <xdr:to>
      <xdr:col>13</xdr:col>
      <xdr:colOff>552450</xdr:colOff>
      <xdr:row>21</xdr:row>
      <xdr:rowOff>95250</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77375" y="3667125"/>
          <a:ext cx="21717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10</xdr:row>
      <xdr:rowOff>104775</xdr:rowOff>
    </xdr:from>
    <xdr:to>
      <xdr:col>13</xdr:col>
      <xdr:colOff>619125</xdr:colOff>
      <xdr:row>21</xdr:row>
      <xdr:rowOff>66675</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77325" y="3552825"/>
          <a:ext cx="26384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352425</xdr:colOff>
      <xdr:row>11</xdr:row>
      <xdr:rowOff>114300</xdr:rowOff>
    </xdr:from>
    <xdr:to>
      <xdr:col>13</xdr:col>
      <xdr:colOff>409575</xdr:colOff>
      <xdr:row>20</xdr:row>
      <xdr:rowOff>47625</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5925" y="3752850"/>
          <a:ext cx="2200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323850</xdr:colOff>
      <xdr:row>11</xdr:row>
      <xdr:rowOff>114300</xdr:rowOff>
    </xdr:from>
    <xdr:to>
      <xdr:col>13</xdr:col>
      <xdr:colOff>628650</xdr:colOff>
      <xdr:row>21</xdr:row>
      <xdr:rowOff>28575</xdr:rowOff>
    </xdr:to>
    <xdr:pic>
      <xdr:nvPicPr>
        <xdr:cNvPr id="3" name="Imagen 4" descr="Image result for egg white free image">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3752850"/>
          <a:ext cx="24479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9525</xdr:colOff>
      <xdr:row>11</xdr:row>
      <xdr:rowOff>95250</xdr:rowOff>
    </xdr:from>
    <xdr:to>
      <xdr:col>13</xdr:col>
      <xdr:colOff>733425</xdr:colOff>
      <xdr:row>20</xdr:row>
      <xdr:rowOff>19050</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3733800"/>
          <a:ext cx="28670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314325</xdr:colOff>
      <xdr:row>11</xdr:row>
      <xdr:rowOff>95250</xdr:rowOff>
    </xdr:from>
    <xdr:to>
      <xdr:col>13</xdr:col>
      <xdr:colOff>742950</xdr:colOff>
      <xdr:row>20</xdr:row>
      <xdr:rowOff>66675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7825" y="3733800"/>
          <a:ext cx="25717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B9CF-49AE-4A7C-90B4-332CEED7B6D9}">
  <dimension ref="A1:CV366"/>
  <sheetViews>
    <sheetView topLeftCell="A8" zoomScaleNormal="100" workbookViewId="0">
      <selection activeCell="T5" sqref="T5"/>
    </sheetView>
  </sheetViews>
  <sheetFormatPr defaultColWidth="9.140625" defaultRowHeight="15" x14ac:dyDescent="0.25"/>
  <cols>
    <col min="1" max="2" width="3.5703125" style="2" customWidth="1"/>
    <col min="3" max="3" width="20.42578125" style="2" customWidth="1"/>
    <col min="4" max="4" width="14.85546875" style="2" customWidth="1"/>
    <col min="5" max="5" width="13" style="2" customWidth="1"/>
    <col min="6" max="6" width="13.42578125" style="2" customWidth="1"/>
    <col min="7" max="7" width="13.140625" style="2" customWidth="1"/>
    <col min="8" max="8" width="15.28515625" style="2" customWidth="1"/>
    <col min="9" max="9" width="18.85546875" style="2" bestFit="1" customWidth="1"/>
    <col min="10" max="10" width="14.28515625" style="2" customWidth="1"/>
    <col min="11" max="11" width="4.42578125" style="2" customWidth="1"/>
    <col min="12" max="12" width="20.42578125" style="2" bestFit="1" customWidth="1"/>
    <col min="13" max="14" width="15.140625" style="2" bestFit="1" customWidth="1"/>
    <col min="15" max="15" width="13.140625" style="2"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
      <c r="B1" s="1"/>
      <c r="C1" s="1"/>
      <c r="D1" s="1"/>
      <c r="E1" s="1"/>
      <c r="F1" s="1"/>
      <c r="G1" s="1"/>
      <c r="H1" s="1"/>
      <c r="I1" s="1"/>
      <c r="J1" s="1"/>
      <c r="K1" s="1"/>
      <c r="L1" s="1"/>
      <c r="M1" s="1"/>
      <c r="N1" s="1"/>
      <c r="O1" s="1"/>
      <c r="P1" s="2"/>
    </row>
    <row r="2" spans="1:100" ht="21.75" thickBot="1" x14ac:dyDescent="0.4">
      <c r="A2" s="3"/>
      <c r="B2" s="126" t="s">
        <v>0</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2" t="s">
        <v>2</v>
      </c>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2" t="s">
        <v>4</v>
      </c>
      <c r="O8" s="5"/>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111</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11</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0.5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10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11</v>
      </c>
      <c r="E23" s="17" t="s">
        <v>21</v>
      </c>
      <c r="F23" s="17" t="s">
        <v>22</v>
      </c>
      <c r="G23" s="27" t="s">
        <v>23</v>
      </c>
      <c r="H23" s="17" t="s">
        <v>24</v>
      </c>
      <c r="I23" s="17" t="s">
        <v>13</v>
      </c>
      <c r="J23" s="15" t="s">
        <v>25</v>
      </c>
      <c r="L23" s="154" t="s">
        <v>26</v>
      </c>
      <c r="M23" s="155"/>
      <c r="N23" s="138"/>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0.5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2</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10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62" t="e" cm="1">
        <f t="array" ref="I34">INDEX(LINEST($G$25:$G$28,($D$25:$D$28)^{0,1,2},,TRUE),1,1)</f>
        <v>#VALUE!</v>
      </c>
      <c r="J34" s="1"/>
      <c r="O34" s="5"/>
      <c r="S34" s="37"/>
      <c r="T34" s="37"/>
    </row>
    <row r="35" spans="1:28" x14ac:dyDescent="0.25">
      <c r="A35" s="3"/>
      <c r="B35" s="4"/>
      <c r="H35" s="44" t="s">
        <v>34</v>
      </c>
      <c r="I35" s="63" t="e">
        <f>INDEX(LINEST($G$25:$G$28,($D$25:$D$28)^{0,1,2},,TRUE),1,2)</f>
        <v>#VALUE!</v>
      </c>
      <c r="O35" s="5"/>
    </row>
    <row r="36" spans="1:28" ht="15.75" thickBot="1" x14ac:dyDescent="0.3">
      <c r="A36" s="3"/>
      <c r="B36" s="4"/>
      <c r="D36" s="56"/>
      <c r="E36" s="64"/>
      <c r="F36" s="1"/>
      <c r="H36" s="53" t="s">
        <v>35</v>
      </c>
      <c r="I36" s="65" t="e">
        <f>INDEX(LINEST($G$25:$G$28,($D$25:$D$28)^{0,1,2},,TRUE),1,4)</f>
        <v>#VALUE!</v>
      </c>
      <c r="J36" s="56"/>
      <c r="O36" s="5"/>
    </row>
    <row r="37" spans="1:28" ht="18" thickBot="1" x14ac:dyDescent="0.3">
      <c r="A37" s="3"/>
      <c r="B37" s="4"/>
      <c r="D37" s="56"/>
      <c r="E37" s="64"/>
      <c r="F37" s="1"/>
      <c r="H37" s="53" t="s">
        <v>36</v>
      </c>
      <c r="I37" s="65"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75"/>
      <c r="E46" s="75"/>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44</v>
      </c>
      <c r="M46" s="79" t="s">
        <v>45</v>
      </c>
      <c r="N46" s="80" t="s">
        <v>46</v>
      </c>
      <c r="O46" s="5"/>
    </row>
    <row r="47" spans="1:28" x14ac:dyDescent="0.25">
      <c r="A47" s="3"/>
      <c r="B47" s="4"/>
      <c r="C47" s="81"/>
      <c r="D47" s="75"/>
      <c r="E47" s="75"/>
      <c r="F47" s="76" t="e">
        <f t="shared" si="0"/>
        <v>#DIV/0!</v>
      </c>
      <c r="G47" s="77" t="e">
        <f>ABS((STDEV(D47:E47)/AVERAGE(D47:E47))*100)</f>
        <v>#DIV/0!</v>
      </c>
      <c r="H47" s="120" t="e">
        <f t="shared" ref="H47:H88" si="1">IF(F47&lt;$G$25, "&lt; LoQ",IF(F47&gt;$G$28,"&gt; ULoQ",((-$I$35+SQRT(POWER($I$35,2)-4*$I$34*($I$36-F47)))/(2*$I$34))))</f>
        <v>#DIV/0!</v>
      </c>
      <c r="I47" s="39">
        <v>1</v>
      </c>
      <c r="J47" s="104" t="e">
        <f t="shared" ref="J47:J88" si="2">IF(F47&lt;$G$25, "&lt; LoQ",IF(F47&gt;$G$28,"&gt; ULoQ",H47*I47))</f>
        <v>#DIV/0!</v>
      </c>
      <c r="L47" s="152"/>
      <c r="M47" s="82" t="s">
        <v>47</v>
      </c>
      <c r="N47" s="83" t="s">
        <v>48</v>
      </c>
      <c r="O47" s="5"/>
    </row>
    <row r="48" spans="1:28" ht="15.75" thickBot="1" x14ac:dyDescent="0.3">
      <c r="A48" s="3"/>
      <c r="B48" s="4"/>
      <c r="C48" s="81"/>
      <c r="D48" s="75"/>
      <c r="E48" s="75"/>
      <c r="F48" s="76" t="e">
        <f t="shared" si="0"/>
        <v>#DIV/0!</v>
      </c>
      <c r="G48" s="77" t="e">
        <f t="shared" ref="G48:G78" si="3">ABS((STDEV(D48:E48)/AVERAGE(D48:E48))*100)</f>
        <v>#DIV/0!</v>
      </c>
      <c r="H48" s="120" t="e">
        <f t="shared" si="1"/>
        <v>#DIV/0!</v>
      </c>
      <c r="I48" s="39">
        <v>1</v>
      </c>
      <c r="J48" s="104" t="e">
        <f t="shared" si="2"/>
        <v>#DIV/0!</v>
      </c>
      <c r="L48" s="153"/>
      <c r="M48" s="118" t="s">
        <v>49</v>
      </c>
      <c r="N48" s="119" t="s">
        <v>50</v>
      </c>
      <c r="O48" s="5"/>
    </row>
    <row r="49" spans="1:27" x14ac:dyDescent="0.25">
      <c r="A49" s="3"/>
      <c r="B49" s="4"/>
      <c r="C49" s="81"/>
      <c r="D49" s="84"/>
      <c r="E49" s="84"/>
      <c r="F49" s="76" t="e">
        <f t="shared" si="0"/>
        <v>#DIV/0!</v>
      </c>
      <c r="G49" s="77" t="e">
        <f t="shared" si="3"/>
        <v>#DIV/0!</v>
      </c>
      <c r="H49" s="120" t="e">
        <f t="shared" si="1"/>
        <v>#DIV/0!</v>
      </c>
      <c r="I49" s="39">
        <v>1</v>
      </c>
      <c r="J49" s="104" t="e">
        <f t="shared" si="2"/>
        <v>#DIV/0!</v>
      </c>
      <c r="L49" s="1"/>
      <c r="M49" s="85"/>
      <c r="N49" s="1"/>
      <c r="O49" s="5"/>
    </row>
    <row r="50" spans="1:27" x14ac:dyDescent="0.25">
      <c r="A50" s="3"/>
      <c r="B50" s="4"/>
      <c r="C50" s="81"/>
      <c r="D50" s="75"/>
      <c r="E50" s="75"/>
      <c r="F50" s="76" t="e">
        <f t="shared" si="0"/>
        <v>#DIV/0!</v>
      </c>
      <c r="G50" s="77" t="e">
        <f t="shared" si="3"/>
        <v>#DIV/0!</v>
      </c>
      <c r="H50" s="120" t="e">
        <f t="shared" si="1"/>
        <v>#DIV/0!</v>
      </c>
      <c r="I50" s="39">
        <v>1</v>
      </c>
      <c r="J50" s="104" t="e">
        <f t="shared" si="2"/>
        <v>#DIV/0!</v>
      </c>
      <c r="L50" s="1"/>
      <c r="N50" s="1"/>
      <c r="O50" s="5"/>
    </row>
    <row r="51" spans="1:27" x14ac:dyDescent="0.25">
      <c r="A51" s="3"/>
      <c r="B51" s="4"/>
      <c r="C51" s="81"/>
      <c r="D51" s="84"/>
      <c r="E51" s="84"/>
      <c r="F51" s="76" t="e">
        <f t="shared" si="0"/>
        <v>#DIV/0!</v>
      </c>
      <c r="G51" s="77" t="e">
        <f t="shared" si="3"/>
        <v>#DIV/0!</v>
      </c>
      <c r="H51" s="120" t="e">
        <f t="shared" si="1"/>
        <v>#DIV/0!</v>
      </c>
      <c r="I51" s="39">
        <v>1</v>
      </c>
      <c r="J51" s="104" t="e">
        <f t="shared" si="2"/>
        <v>#DIV/0!</v>
      </c>
      <c r="L51" s="1"/>
      <c r="O51" s="5"/>
    </row>
    <row r="52" spans="1:27" x14ac:dyDescent="0.25">
      <c r="A52" s="3"/>
      <c r="B52" s="4"/>
      <c r="C52" s="81"/>
      <c r="D52" s="84"/>
      <c r="E52" s="84"/>
      <c r="F52" s="76" t="e">
        <f t="shared" si="0"/>
        <v>#DIV/0!</v>
      </c>
      <c r="G52" s="77" t="e">
        <f t="shared" si="3"/>
        <v>#DIV/0!</v>
      </c>
      <c r="H52" s="120" t="e">
        <f t="shared" si="1"/>
        <v>#DIV/0!</v>
      </c>
      <c r="I52" s="39">
        <v>1</v>
      </c>
      <c r="J52" s="104" t="e">
        <f t="shared" si="2"/>
        <v>#DIV/0!</v>
      </c>
      <c r="L52" s="1"/>
      <c r="O52" s="5"/>
    </row>
    <row r="53" spans="1:27" x14ac:dyDescent="0.25">
      <c r="A53" s="3"/>
      <c r="B53" s="4"/>
      <c r="C53" s="81"/>
      <c r="D53" s="84"/>
      <c r="E53" s="84"/>
      <c r="F53" s="76" t="e">
        <f t="shared" si="0"/>
        <v>#DIV/0!</v>
      </c>
      <c r="G53" s="77" t="e">
        <f t="shared" si="3"/>
        <v>#DIV/0!</v>
      </c>
      <c r="H53" s="120" t="e">
        <f t="shared" si="1"/>
        <v>#DIV/0!</v>
      </c>
      <c r="I53" s="39">
        <v>1</v>
      </c>
      <c r="J53" s="104" t="e">
        <f t="shared" si="2"/>
        <v>#DIV/0!</v>
      </c>
      <c r="L53" s="1"/>
      <c r="M53" s="1"/>
      <c r="N53" s="1"/>
      <c r="O53" s="5"/>
    </row>
    <row r="54" spans="1:27" x14ac:dyDescent="0.25">
      <c r="A54" s="3"/>
      <c r="B54" s="4"/>
      <c r="C54" s="81"/>
      <c r="D54" s="75"/>
      <c r="E54" s="75"/>
      <c r="F54" s="76" t="e">
        <f t="shared" si="0"/>
        <v>#DIV/0!</v>
      </c>
      <c r="G54" s="77" t="e">
        <f t="shared" si="3"/>
        <v>#DIV/0!</v>
      </c>
      <c r="H54" s="120" t="e">
        <f t="shared" si="1"/>
        <v>#DIV/0!</v>
      </c>
      <c r="I54" s="39">
        <v>1</v>
      </c>
      <c r="J54" s="104" t="e">
        <f t="shared" si="2"/>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3"/>
        <v>#DIV/0!</v>
      </c>
      <c r="H55" s="120" t="e">
        <f t="shared" si="1"/>
        <v>#DIV/0!</v>
      </c>
      <c r="I55" s="39">
        <v>1</v>
      </c>
      <c r="J55" s="104" t="e">
        <f t="shared" si="2"/>
        <v>#DIV/0!</v>
      </c>
      <c r="L55" s="1"/>
      <c r="M55" s="1"/>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3"/>
        <v>#DIV/0!</v>
      </c>
      <c r="H56" s="120" t="e">
        <f t="shared" si="1"/>
        <v>#DIV/0!</v>
      </c>
      <c r="I56" s="39">
        <v>1</v>
      </c>
      <c r="J56" s="104" t="e">
        <f t="shared" si="2"/>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3"/>
        <v>#DIV/0!</v>
      </c>
      <c r="H57" s="120" t="e">
        <f t="shared" si="1"/>
        <v>#DIV/0!</v>
      </c>
      <c r="I57" s="39">
        <v>1</v>
      </c>
      <c r="J57" s="104" t="e">
        <f t="shared" si="2"/>
        <v>#DIV/0!</v>
      </c>
      <c r="L57" s="1"/>
      <c r="M57" s="1"/>
      <c r="N57" s="1"/>
      <c r="O57" s="86"/>
      <c r="P57" s="37"/>
      <c r="Q57" s="37"/>
      <c r="R57" s="37"/>
      <c r="S57" s="37"/>
      <c r="T57" s="37"/>
      <c r="U57" s="37"/>
      <c r="V57" s="37"/>
      <c r="W57" s="37"/>
      <c r="X57" s="37"/>
      <c r="Y57" s="37"/>
      <c r="Z57" s="37"/>
      <c r="AA57" s="37"/>
    </row>
    <row r="58" spans="1:27" x14ac:dyDescent="0.25">
      <c r="A58" s="3"/>
      <c r="B58" s="4"/>
      <c r="C58" s="81"/>
      <c r="D58" s="75"/>
      <c r="E58" s="75"/>
      <c r="F58" s="76" t="e">
        <f t="shared" si="0"/>
        <v>#DIV/0!</v>
      </c>
      <c r="G58" s="77" t="e">
        <f t="shared" si="3"/>
        <v>#DIV/0!</v>
      </c>
      <c r="H58" s="120" t="e">
        <f t="shared" si="1"/>
        <v>#DIV/0!</v>
      </c>
      <c r="I58" s="39">
        <v>1</v>
      </c>
      <c r="J58" s="104" t="e">
        <f t="shared" si="2"/>
        <v>#DIV/0!</v>
      </c>
      <c r="L58" s="1"/>
      <c r="M58" s="1"/>
      <c r="N58" s="1"/>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3"/>
        <v>#DIV/0!</v>
      </c>
      <c r="H59" s="120" t="e">
        <f t="shared" si="1"/>
        <v>#DIV/0!</v>
      </c>
      <c r="I59" s="39">
        <v>1</v>
      </c>
      <c r="J59" s="104" t="e">
        <f t="shared" si="2"/>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ABS((STDEV(D60:E60)/AVERAGE(D60:E60))*100)</f>
        <v>#DIV/0!</v>
      </c>
      <c r="H60" s="120" t="e">
        <f t="shared" si="1"/>
        <v>#DIV/0!</v>
      </c>
      <c r="I60" s="39">
        <v>1</v>
      </c>
      <c r="J60" s="104" t="e">
        <f t="shared" si="2"/>
        <v>#DIV/0!</v>
      </c>
      <c r="L60" s="1"/>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3"/>
        <v>#DIV/0!</v>
      </c>
      <c r="H61" s="120" t="e">
        <f t="shared" si="1"/>
        <v>#DIV/0!</v>
      </c>
      <c r="I61" s="39">
        <v>1</v>
      </c>
      <c r="J61" s="104" t="e">
        <f t="shared" si="2"/>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3"/>
        <v>#DIV/0!</v>
      </c>
      <c r="H62" s="120" t="e">
        <f t="shared" si="1"/>
        <v>#DIV/0!</v>
      </c>
      <c r="I62" s="39">
        <v>1</v>
      </c>
      <c r="J62" s="104" t="e">
        <f t="shared" si="2"/>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3"/>
        <v>#DIV/0!</v>
      </c>
      <c r="H63" s="120" t="e">
        <f t="shared" si="1"/>
        <v>#DIV/0!</v>
      </c>
      <c r="I63" s="39">
        <v>1</v>
      </c>
      <c r="J63" s="104" t="e">
        <f t="shared" si="2"/>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3"/>
        <v>#DIV/0!</v>
      </c>
      <c r="H64" s="120" t="e">
        <f t="shared" si="1"/>
        <v>#DIV/0!</v>
      </c>
      <c r="I64" s="39">
        <v>1</v>
      </c>
      <c r="J64" s="104" t="e">
        <f t="shared" si="2"/>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3"/>
        <v>#DIV/0!</v>
      </c>
      <c r="H65" s="120" t="e">
        <f t="shared" si="1"/>
        <v>#DIV/0!</v>
      </c>
      <c r="I65" s="39">
        <v>1</v>
      </c>
      <c r="J65" s="104" t="e">
        <f t="shared" si="2"/>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3"/>
        <v>#DIV/0!</v>
      </c>
      <c r="H66" s="120" t="e">
        <f t="shared" si="1"/>
        <v>#DIV/0!</v>
      </c>
      <c r="I66" s="39">
        <v>1</v>
      </c>
      <c r="J66" s="104" t="e">
        <f t="shared" si="2"/>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3"/>
        <v>#DIV/0!</v>
      </c>
      <c r="H67" s="120" t="e">
        <f t="shared" si="1"/>
        <v>#DIV/0!</v>
      </c>
      <c r="I67" s="39">
        <v>1</v>
      </c>
      <c r="J67" s="104" t="e">
        <f t="shared" si="2"/>
        <v>#DIV/0!</v>
      </c>
      <c r="O67" s="5"/>
      <c r="X67" s="37"/>
    </row>
    <row r="68" spans="1:28" x14ac:dyDescent="0.25">
      <c r="A68" s="3"/>
      <c r="B68" s="4"/>
      <c r="C68" s="81"/>
      <c r="D68" s="84"/>
      <c r="E68" s="84"/>
      <c r="F68" s="76" t="e">
        <f t="shared" si="0"/>
        <v>#DIV/0!</v>
      </c>
      <c r="G68" s="77" t="e">
        <f t="shared" si="3"/>
        <v>#DIV/0!</v>
      </c>
      <c r="H68" s="120" t="e">
        <f t="shared" si="1"/>
        <v>#DIV/0!</v>
      </c>
      <c r="I68" s="39">
        <v>1</v>
      </c>
      <c r="J68" s="104" t="e">
        <f t="shared" si="2"/>
        <v>#DIV/0!</v>
      </c>
      <c r="O68" s="5"/>
      <c r="Q68" s="87"/>
      <c r="R68" s="37"/>
      <c r="S68" s="37"/>
      <c r="T68" s="37"/>
      <c r="U68" s="37"/>
      <c r="V68" s="37"/>
      <c r="W68" s="37"/>
      <c r="X68" s="37"/>
      <c r="Y68" s="37"/>
      <c r="Z68" s="37"/>
      <c r="AA68" s="37"/>
    </row>
    <row r="69" spans="1:28" x14ac:dyDescent="0.25">
      <c r="A69" s="3"/>
      <c r="B69" s="4"/>
      <c r="C69" s="81"/>
      <c r="D69" s="75"/>
      <c r="E69" s="75"/>
      <c r="F69" s="76" t="e">
        <f t="shared" si="0"/>
        <v>#DIV/0!</v>
      </c>
      <c r="G69" s="77" t="e">
        <f t="shared" si="3"/>
        <v>#DIV/0!</v>
      </c>
      <c r="H69" s="120" t="e">
        <f t="shared" si="1"/>
        <v>#DIV/0!</v>
      </c>
      <c r="I69" s="39">
        <v>1</v>
      </c>
      <c r="J69" s="104" t="e">
        <f t="shared" si="2"/>
        <v>#DIV/0!</v>
      </c>
      <c r="L69" s="1"/>
      <c r="N69" s="1"/>
      <c r="O69" s="5"/>
      <c r="Q69" s="37"/>
      <c r="R69" s="37"/>
      <c r="S69" s="37"/>
      <c r="T69" s="37"/>
      <c r="U69" s="37"/>
      <c r="V69" s="37"/>
      <c r="W69" s="37"/>
      <c r="X69" s="37"/>
      <c r="Y69" s="37"/>
      <c r="Z69" s="37"/>
      <c r="AA69" s="37"/>
    </row>
    <row r="70" spans="1:28" x14ac:dyDescent="0.25">
      <c r="A70" s="3"/>
      <c r="B70" s="4"/>
      <c r="C70" s="81"/>
      <c r="D70" s="84"/>
      <c r="E70" s="84"/>
      <c r="F70" s="76" t="e">
        <f t="shared" si="0"/>
        <v>#DIV/0!</v>
      </c>
      <c r="G70" s="77" t="e">
        <f t="shared" si="3"/>
        <v>#DIV/0!</v>
      </c>
      <c r="H70" s="120" t="e">
        <f t="shared" si="1"/>
        <v>#DIV/0!</v>
      </c>
      <c r="I70" s="39">
        <v>1</v>
      </c>
      <c r="J70" s="104" t="e">
        <f t="shared" si="2"/>
        <v>#DIV/0!</v>
      </c>
      <c r="L70" s="1"/>
      <c r="O70" s="5"/>
      <c r="R70" s="87"/>
      <c r="S70" s="87"/>
      <c r="T70" s="87"/>
      <c r="U70" s="87"/>
      <c r="V70" s="87"/>
      <c r="W70" s="87"/>
      <c r="X70" s="87"/>
      <c r="Y70" s="37"/>
      <c r="Z70" s="87"/>
      <c r="AA70" s="87"/>
      <c r="AB70" s="87"/>
    </row>
    <row r="71" spans="1:28" ht="15.75" x14ac:dyDescent="0.25">
      <c r="A71" s="3"/>
      <c r="B71" s="4"/>
      <c r="C71" s="81"/>
      <c r="D71" s="84"/>
      <c r="E71" s="84"/>
      <c r="F71" s="76" t="e">
        <f t="shared" si="0"/>
        <v>#DIV/0!</v>
      </c>
      <c r="G71" s="77" t="e">
        <f t="shared" si="3"/>
        <v>#DIV/0!</v>
      </c>
      <c r="H71" s="120" t="e">
        <f t="shared" si="1"/>
        <v>#DIV/0!</v>
      </c>
      <c r="I71" s="39">
        <v>1</v>
      </c>
      <c r="J71" s="104" t="e">
        <f t="shared" si="2"/>
        <v>#DIV/0!</v>
      </c>
      <c r="L71" s="1"/>
      <c r="O71" s="5"/>
      <c r="P71" s="94"/>
      <c r="S71" s="37"/>
      <c r="T71" s="37"/>
      <c r="U71" s="37"/>
      <c r="V71" s="37"/>
      <c r="W71" s="37"/>
      <c r="X71" s="37"/>
      <c r="Y71" s="37"/>
      <c r="Z71" s="37"/>
      <c r="AA71" s="37"/>
      <c r="AB71" s="37"/>
    </row>
    <row r="72" spans="1:28" x14ac:dyDescent="0.25">
      <c r="A72" s="3"/>
      <c r="B72" s="4"/>
      <c r="C72" s="81"/>
      <c r="D72" s="84"/>
      <c r="E72" s="84"/>
      <c r="F72" s="76" t="e">
        <f t="shared" si="0"/>
        <v>#DIV/0!</v>
      </c>
      <c r="G72" s="77" t="e">
        <f t="shared" si="3"/>
        <v>#DIV/0!</v>
      </c>
      <c r="H72" s="120" t="e">
        <f t="shared" si="1"/>
        <v>#DIV/0!</v>
      </c>
      <c r="I72" s="39">
        <v>1</v>
      </c>
      <c r="J72" s="104" t="e">
        <f t="shared" si="2"/>
        <v>#DIV/0!</v>
      </c>
      <c r="L72" s="1"/>
      <c r="M72" s="1"/>
      <c r="N72" s="1"/>
      <c r="O72" s="5"/>
    </row>
    <row r="73" spans="1:28" x14ac:dyDescent="0.25">
      <c r="A73" s="3"/>
      <c r="B73" s="4"/>
      <c r="C73" s="81"/>
      <c r="D73" s="75"/>
      <c r="E73" s="75"/>
      <c r="F73" s="76" t="e">
        <f t="shared" si="0"/>
        <v>#DIV/0!</v>
      </c>
      <c r="G73" s="77" t="e">
        <f t="shared" si="3"/>
        <v>#DIV/0!</v>
      </c>
      <c r="H73" s="120" t="e">
        <f t="shared" si="1"/>
        <v>#DIV/0!</v>
      </c>
      <c r="I73" s="39">
        <v>1</v>
      </c>
      <c r="J73" s="104" t="e">
        <f t="shared" si="2"/>
        <v>#DIV/0!</v>
      </c>
      <c r="L73" s="1"/>
      <c r="M73" s="1"/>
      <c r="N73" s="1"/>
      <c r="O73" s="86"/>
    </row>
    <row r="74" spans="1:28" x14ac:dyDescent="0.25">
      <c r="A74" s="3"/>
      <c r="B74" s="4"/>
      <c r="C74" s="81"/>
      <c r="D74" s="84"/>
      <c r="E74" s="84"/>
      <c r="F74" s="76" t="e">
        <f t="shared" si="0"/>
        <v>#DIV/0!</v>
      </c>
      <c r="G74" s="77" t="e">
        <f t="shared" si="3"/>
        <v>#DIV/0!</v>
      </c>
      <c r="H74" s="120" t="e">
        <f t="shared" si="1"/>
        <v>#DIV/0!</v>
      </c>
      <c r="I74" s="39">
        <v>1</v>
      </c>
      <c r="J74" s="104" t="e">
        <f t="shared" si="2"/>
        <v>#DIV/0!</v>
      </c>
      <c r="L74" s="1"/>
      <c r="M74" s="1"/>
      <c r="N74" s="1"/>
      <c r="O74" s="86"/>
    </row>
    <row r="75" spans="1:28" x14ac:dyDescent="0.25">
      <c r="A75" s="3"/>
      <c r="B75" s="4"/>
      <c r="C75" s="81"/>
      <c r="D75" s="84"/>
      <c r="E75" s="84"/>
      <c r="F75" s="76" t="e">
        <f t="shared" si="0"/>
        <v>#DIV/0!</v>
      </c>
      <c r="G75" s="77" t="e">
        <f t="shared" si="3"/>
        <v>#DIV/0!</v>
      </c>
      <c r="H75" s="120" t="e">
        <f t="shared" si="1"/>
        <v>#DIV/0!</v>
      </c>
      <c r="I75" s="39">
        <v>1</v>
      </c>
      <c r="J75" s="104" t="e">
        <f t="shared" si="2"/>
        <v>#DIV/0!</v>
      </c>
      <c r="L75" s="1"/>
      <c r="M75" s="1"/>
      <c r="N75" s="1"/>
      <c r="O75" s="86"/>
    </row>
    <row r="76" spans="1:28" x14ac:dyDescent="0.25">
      <c r="A76" s="3"/>
      <c r="B76" s="4"/>
      <c r="C76" s="81"/>
      <c r="D76" s="84"/>
      <c r="E76" s="84"/>
      <c r="F76" s="76" t="e">
        <f t="shared" si="0"/>
        <v>#DIV/0!</v>
      </c>
      <c r="G76" s="77" t="e">
        <f t="shared" si="3"/>
        <v>#DIV/0!</v>
      </c>
      <c r="H76" s="120" t="e">
        <f t="shared" si="1"/>
        <v>#DIV/0!</v>
      </c>
      <c r="I76" s="39">
        <v>1</v>
      </c>
      <c r="J76" s="104" t="e">
        <f t="shared" si="2"/>
        <v>#DIV/0!</v>
      </c>
      <c r="L76" s="1"/>
      <c r="M76" s="1"/>
      <c r="N76" s="1"/>
      <c r="O76" s="86"/>
    </row>
    <row r="77" spans="1:28" x14ac:dyDescent="0.25">
      <c r="A77" s="3"/>
      <c r="B77" s="4"/>
      <c r="C77" s="81"/>
      <c r="D77" s="75"/>
      <c r="E77" s="75"/>
      <c r="F77" s="76" t="e">
        <f t="shared" si="0"/>
        <v>#DIV/0!</v>
      </c>
      <c r="G77" s="77" t="e">
        <f t="shared" si="3"/>
        <v>#DIV/0!</v>
      </c>
      <c r="H77" s="120" t="e">
        <f t="shared" si="1"/>
        <v>#DIV/0!</v>
      </c>
      <c r="I77" s="39">
        <v>1</v>
      </c>
      <c r="J77" s="104" t="e">
        <f t="shared" si="2"/>
        <v>#DIV/0!</v>
      </c>
      <c r="L77" s="1"/>
      <c r="M77" s="1"/>
      <c r="N77" s="1"/>
      <c r="O77" s="86"/>
    </row>
    <row r="78" spans="1:28" x14ac:dyDescent="0.25">
      <c r="A78" s="3"/>
      <c r="B78" s="4"/>
      <c r="C78" s="81"/>
      <c r="D78" s="84"/>
      <c r="E78" s="84"/>
      <c r="F78" s="76" t="e">
        <f t="shared" si="0"/>
        <v>#DIV/0!</v>
      </c>
      <c r="G78" s="77" t="e">
        <f t="shared" si="3"/>
        <v>#DIV/0!</v>
      </c>
      <c r="H78" s="120" t="e">
        <f t="shared" si="1"/>
        <v>#DIV/0!</v>
      </c>
      <c r="I78" s="39">
        <v>1</v>
      </c>
      <c r="J78" s="104" t="e">
        <f t="shared" si="2"/>
        <v>#DIV/0!</v>
      </c>
      <c r="L78" s="1"/>
      <c r="M78" s="1"/>
      <c r="N78" s="1"/>
      <c r="O78" s="86"/>
    </row>
    <row r="79" spans="1:28" x14ac:dyDescent="0.25">
      <c r="A79" s="3"/>
      <c r="B79" s="4"/>
      <c r="C79" s="81"/>
      <c r="D79" s="84"/>
      <c r="E79" s="84"/>
      <c r="F79" s="76" t="e">
        <f t="shared" si="0"/>
        <v>#DIV/0!</v>
      </c>
      <c r="G79" s="77" t="e">
        <f>ABS((STDEV(D79:E79)/AVERAGE(D79:E79))*100)</f>
        <v>#DIV/0!</v>
      </c>
      <c r="H79" s="120" t="e">
        <f t="shared" si="1"/>
        <v>#DIV/0!</v>
      </c>
      <c r="I79" s="39">
        <v>1</v>
      </c>
      <c r="J79" s="104" t="e">
        <f t="shared" si="2"/>
        <v>#DIV/0!</v>
      </c>
      <c r="L79" s="1"/>
      <c r="M79" s="1"/>
      <c r="N79" s="1"/>
      <c r="O79" s="86"/>
    </row>
    <row r="80" spans="1:28" x14ac:dyDescent="0.25">
      <c r="A80" s="3"/>
      <c r="B80" s="4"/>
      <c r="C80" s="81"/>
      <c r="D80" s="84"/>
      <c r="E80" s="84"/>
      <c r="F80" s="76" t="e">
        <f t="shared" si="0"/>
        <v>#DIV/0!</v>
      </c>
      <c r="G80" s="77" t="e">
        <f t="shared" ref="G80:G87" si="4">ABS((STDEV(D80:E80)/AVERAGE(D80:E80))*100)</f>
        <v>#DIV/0!</v>
      </c>
      <c r="H80" s="120" t="e">
        <f t="shared" si="1"/>
        <v>#DIV/0!</v>
      </c>
      <c r="I80" s="39">
        <v>1</v>
      </c>
      <c r="J80" s="104" t="e">
        <f t="shared" si="2"/>
        <v>#DIV/0!</v>
      </c>
      <c r="L80" s="1"/>
      <c r="M80" s="1"/>
      <c r="N80" s="1"/>
      <c r="O80" s="86"/>
    </row>
    <row r="81" spans="1:15" x14ac:dyDescent="0.25">
      <c r="A81" s="3"/>
      <c r="B81" s="4"/>
      <c r="C81" s="81"/>
      <c r="D81" s="75"/>
      <c r="E81" s="75"/>
      <c r="F81" s="76" t="e">
        <f t="shared" si="0"/>
        <v>#DIV/0!</v>
      </c>
      <c r="G81" s="77" t="e">
        <f t="shared" si="4"/>
        <v>#DIV/0!</v>
      </c>
      <c r="H81" s="120" t="e">
        <f t="shared" si="1"/>
        <v>#DIV/0!</v>
      </c>
      <c r="I81" s="39">
        <v>1</v>
      </c>
      <c r="J81" s="104" t="e">
        <f t="shared" si="2"/>
        <v>#DIV/0!</v>
      </c>
      <c r="L81" s="1"/>
      <c r="M81" s="1"/>
      <c r="N81" s="1"/>
      <c r="O81" s="86"/>
    </row>
    <row r="82" spans="1:15" x14ac:dyDescent="0.25">
      <c r="A82" s="3"/>
      <c r="B82" s="4"/>
      <c r="C82" s="81"/>
      <c r="D82" s="84"/>
      <c r="E82" s="84"/>
      <c r="F82" s="76" t="e">
        <f t="shared" si="0"/>
        <v>#DIV/0!</v>
      </c>
      <c r="G82" s="77" t="e">
        <f t="shared" si="4"/>
        <v>#DIV/0!</v>
      </c>
      <c r="H82" s="120" t="e">
        <f t="shared" si="1"/>
        <v>#DIV/0!</v>
      </c>
      <c r="I82" s="39">
        <v>1</v>
      </c>
      <c r="J82" s="104" t="e">
        <f t="shared" si="2"/>
        <v>#DIV/0!</v>
      </c>
      <c r="L82" s="1"/>
      <c r="M82" s="1"/>
      <c r="N82" s="1"/>
      <c r="O82" s="86"/>
    </row>
    <row r="83" spans="1:15" x14ac:dyDescent="0.25">
      <c r="A83" s="3"/>
      <c r="B83" s="4"/>
      <c r="C83" s="81"/>
      <c r="D83" s="84"/>
      <c r="E83" s="84"/>
      <c r="F83" s="76" t="e">
        <f t="shared" si="0"/>
        <v>#DIV/0!</v>
      </c>
      <c r="G83" s="77" t="e">
        <f t="shared" si="4"/>
        <v>#DIV/0!</v>
      </c>
      <c r="H83" s="120" t="e">
        <f t="shared" si="1"/>
        <v>#DIV/0!</v>
      </c>
      <c r="I83" s="39">
        <v>1</v>
      </c>
      <c r="J83" s="104" t="e">
        <f t="shared" si="2"/>
        <v>#DIV/0!</v>
      </c>
      <c r="L83" s="1"/>
      <c r="M83" s="1"/>
      <c r="N83" s="1"/>
      <c r="O83" s="86"/>
    </row>
    <row r="84" spans="1:15" x14ac:dyDescent="0.25">
      <c r="A84" s="3"/>
      <c r="B84" s="4"/>
      <c r="C84" s="81"/>
      <c r="D84" s="84"/>
      <c r="E84" s="84"/>
      <c r="F84" s="76" t="e">
        <f t="shared" si="0"/>
        <v>#DIV/0!</v>
      </c>
      <c r="G84" s="77" t="e">
        <f t="shared" si="4"/>
        <v>#DIV/0!</v>
      </c>
      <c r="H84" s="120" t="e">
        <f t="shared" si="1"/>
        <v>#DIV/0!</v>
      </c>
      <c r="I84" s="39">
        <v>1</v>
      </c>
      <c r="J84" s="104" t="e">
        <f t="shared" si="2"/>
        <v>#DIV/0!</v>
      </c>
      <c r="L84" s="1"/>
      <c r="M84" s="1"/>
      <c r="N84" s="1"/>
      <c r="O84" s="86"/>
    </row>
    <row r="85" spans="1:15" x14ac:dyDescent="0.25">
      <c r="A85" s="3"/>
      <c r="B85" s="4"/>
      <c r="C85" s="81"/>
      <c r="D85" s="75"/>
      <c r="E85" s="75"/>
      <c r="F85" s="76" t="e">
        <f t="shared" si="0"/>
        <v>#DIV/0!</v>
      </c>
      <c r="G85" s="77" t="e">
        <f t="shared" si="4"/>
        <v>#DIV/0!</v>
      </c>
      <c r="H85" s="120" t="e">
        <f t="shared" si="1"/>
        <v>#DIV/0!</v>
      </c>
      <c r="I85" s="39">
        <v>1</v>
      </c>
      <c r="J85" s="104" t="e">
        <f t="shared" si="2"/>
        <v>#DIV/0!</v>
      </c>
      <c r="O85" s="86"/>
    </row>
    <row r="86" spans="1:15" x14ac:dyDescent="0.25">
      <c r="A86" s="3"/>
      <c r="B86" s="4"/>
      <c r="C86" s="81"/>
      <c r="D86" s="84"/>
      <c r="E86" s="84"/>
      <c r="F86" s="76" t="e">
        <f t="shared" si="0"/>
        <v>#DIV/0!</v>
      </c>
      <c r="G86" s="77" t="e">
        <f t="shared" si="4"/>
        <v>#DIV/0!</v>
      </c>
      <c r="H86" s="120" t="e">
        <f t="shared" si="1"/>
        <v>#DIV/0!</v>
      </c>
      <c r="I86" s="39">
        <v>1</v>
      </c>
      <c r="J86" s="104" t="e">
        <f t="shared" si="2"/>
        <v>#DIV/0!</v>
      </c>
      <c r="O86" s="5"/>
    </row>
    <row r="87" spans="1:15" x14ac:dyDescent="0.25">
      <c r="A87" s="3"/>
      <c r="B87" s="4"/>
      <c r="C87" s="81"/>
      <c r="D87" s="84"/>
      <c r="E87" s="84"/>
      <c r="F87" s="76" t="e">
        <f t="shared" si="0"/>
        <v>#DIV/0!</v>
      </c>
      <c r="G87" s="77" t="e">
        <f t="shared" si="4"/>
        <v>#DIV/0!</v>
      </c>
      <c r="H87" s="120" t="e">
        <f t="shared" si="1"/>
        <v>#DIV/0!</v>
      </c>
      <c r="I87" s="39">
        <v>1</v>
      </c>
      <c r="J87" s="104" t="e">
        <f t="shared" si="2"/>
        <v>#DIV/0!</v>
      </c>
      <c r="O87" s="5"/>
    </row>
    <row r="88" spans="1:15" ht="15.75" thickBot="1" x14ac:dyDescent="0.3">
      <c r="A88" s="3"/>
      <c r="B88" s="4"/>
      <c r="C88" s="88"/>
      <c r="D88" s="89"/>
      <c r="E88" s="89"/>
      <c r="F88" s="90" t="e">
        <f t="shared" si="0"/>
        <v>#DIV/0!</v>
      </c>
      <c r="G88" s="91" t="e">
        <f>ABS((STDEV(D88:E88)/AVERAGE(D88:E88))*100)</f>
        <v>#DIV/0!</v>
      </c>
      <c r="H88" s="121" t="e">
        <f t="shared" si="1"/>
        <v>#DIV/0!</v>
      </c>
      <c r="I88" s="48">
        <v>1</v>
      </c>
      <c r="J88" s="111" t="e">
        <f t="shared" si="2"/>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JlyagkuE9C9oFJl+RTqUN4BH5vLjkLL8b7n7R9NAEet/dagQrWbXo5YBgiAy4ovgJUo4cPTcuj5DU7/nmjMkkw==" saltValue="H55gPRjmFVpF9AYZJEPJpg==" spinCount="100000" sheet="1" objects="1" scenarios="1"/>
  <mergeCells count="19">
    <mergeCell ref="L46:L48"/>
    <mergeCell ref="C22:J22"/>
    <mergeCell ref="L23:N23"/>
    <mergeCell ref="H33:I33"/>
    <mergeCell ref="C44:G44"/>
    <mergeCell ref="H44:J44"/>
    <mergeCell ref="L45:N45"/>
    <mergeCell ref="D14:E14"/>
    <mergeCell ref="G14:H14"/>
    <mergeCell ref="I14:J14"/>
    <mergeCell ref="D15:E15"/>
    <mergeCell ref="C16:C20"/>
    <mergeCell ref="D16:E20"/>
    <mergeCell ref="B2:O2"/>
    <mergeCell ref="C5:O5"/>
    <mergeCell ref="C6:O6"/>
    <mergeCell ref="C7:M7"/>
    <mergeCell ref="C13:E13"/>
    <mergeCell ref="G13:J13"/>
  </mergeCells>
  <conditionalFormatting sqref="F46:F88">
    <cfRule type="cellIs" dxfId="276" priority="1" stopIfTrue="1" operator="lessThan">
      <formula>$G$25</formula>
    </cfRule>
    <cfRule type="cellIs" dxfId="275" priority="2" stopIfTrue="1" operator="between">
      <formula>$F$25</formula>
      <formula>$G$28</formula>
    </cfRule>
    <cfRule type="cellIs" dxfId="274" priority="3" stopIfTrue="1" operator="greaterThan">
      <formula>$G$28</formula>
    </cfRule>
  </conditionalFormatting>
  <conditionalFormatting sqref="H24:H28 G46:G88">
    <cfRule type="cellIs" dxfId="273" priority="9" stopIfTrue="1" operator="equal">
      <formula>20</formula>
    </cfRule>
    <cfRule type="cellIs" dxfId="272" priority="10" stopIfTrue="1" operator="lessThan">
      <formula>20</formula>
    </cfRule>
    <cfRule type="cellIs" dxfId="271" priority="11" stopIfTrue="1" operator="greaterThan">
      <formula>20</formula>
    </cfRule>
  </conditionalFormatting>
  <conditionalFormatting sqref="J25:J28">
    <cfRule type="cellIs" dxfId="270" priority="4" stopIfTrue="1" operator="equal">
      <formula>35</formula>
    </cfRule>
    <cfRule type="cellIs" dxfId="269" priority="5" stopIfTrue="1" operator="lessThan">
      <formula>35</formula>
    </cfRule>
    <cfRule type="cellIs" dxfId="268" priority="6" stopIfTrue="1" operator="greaterThan">
      <formula>35</formula>
    </cfRule>
  </conditionalFormatting>
  <conditionalFormatting sqref="N24:N28">
    <cfRule type="cellIs" dxfId="267" priority="7" stopIfTrue="1" operator="equal">
      <formula>"Incorrect"</formula>
    </cfRule>
    <cfRule type="cellIs" dxfId="266" priority="8" stopIfTrue="1" operator="equal">
      <formula>"Correct"</formula>
    </cfRule>
  </conditionalFormatting>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06A32-7A16-4DC4-B3E9-51898BB1FD68}">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73</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99</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63"/>
      <c r="E16" s="164"/>
      <c r="G16" s="18" t="s">
        <v>15</v>
      </c>
      <c r="H16" s="22">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65"/>
      <c r="E19" s="166"/>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67"/>
      <c r="E20" s="168"/>
      <c r="G20" s="24" t="s">
        <v>19</v>
      </c>
      <c r="H20" s="25">
        <v>30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117">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30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87"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IF(F49&lt;$G$25, "&lt; LoQ",IF(F49&gt;$G$28,"&gt; ULoQ",((-$I$35+SQRT(POWER($I$35,2)-4*$I$34*($I$36-F49)))/(2*$I$34))))</f>
        <v>#DIV/0!</v>
      </c>
      <c r="I49" s="39">
        <v>1</v>
      </c>
      <c r="J49" s="104" t="e">
        <f>IF(F49&lt;$G$25, "&lt; LoQ",IF(F49&gt;$G$28,"&gt; ULoQ",H49*I49))</f>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5" si="4">AVERAGE(D68:E68)-(AVERAGE(E$24:F$24))</f>
        <v>#DIV/0!</v>
      </c>
      <c r="G68" s="77" t="e">
        <f t="shared" ref="G68:G86" si="5">ABS((STDEV(D68:E68)/AVERAGE(D68:E68))*100)</f>
        <v>#DIV/0!</v>
      </c>
      <c r="H68" s="103" t="e">
        <f t="shared" ref="H68:H86" si="6">IF(F68&lt;$G$25, "&lt; LoQ",IF(F68&gt;$G$28,"&gt; ULoQ",((-$I$35+SQRT(POWER($I$35,2)-4*$I$34*($I$36-F68)))/(2*$I$34))))</f>
        <v>#DIV/0!</v>
      </c>
      <c r="I68" s="39">
        <v>1</v>
      </c>
      <c r="J68" s="104" t="e">
        <f t="shared" ref="J68:J86"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si="4"/>
        <v>#DIV/0!</v>
      </c>
      <c r="G73" s="77" t="e">
        <f t="shared" si="5"/>
        <v>#DIV/0!</v>
      </c>
      <c r="H73" s="103" t="e">
        <f t="shared" si="6"/>
        <v>#DIV/0!</v>
      </c>
      <c r="I73" s="39">
        <v>1</v>
      </c>
      <c r="J73" s="104" t="e">
        <f t="shared" si="7"/>
        <v>#DIV/0!</v>
      </c>
      <c r="L73" s="105"/>
      <c r="M73" s="106"/>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07"/>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08"/>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75"/>
      <c r="E80" s="75"/>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75"/>
      <c r="E84" s="75"/>
      <c r="F84" s="76" t="e">
        <f t="shared" si="4"/>
        <v>#DIV/0!</v>
      </c>
      <c r="G84" s="77" t="e">
        <f t="shared" si="5"/>
        <v>#DIV/0!</v>
      </c>
      <c r="H84" s="103" t="e">
        <f t="shared" si="6"/>
        <v>#DIV/0!</v>
      </c>
      <c r="I84" s="39">
        <v>1</v>
      </c>
      <c r="J84" s="104" t="e">
        <f t="shared" si="7"/>
        <v>#DIV/0!</v>
      </c>
      <c r="O84" s="86"/>
    </row>
    <row r="85" spans="1:15" x14ac:dyDescent="0.25">
      <c r="A85" s="3"/>
      <c r="B85" s="4"/>
      <c r="C85" s="81"/>
      <c r="D85" s="84"/>
      <c r="E85" s="84"/>
      <c r="F85" s="76" t="e">
        <f t="shared" si="4"/>
        <v>#DIV/0!</v>
      </c>
      <c r="G85" s="77" t="e">
        <f t="shared" si="5"/>
        <v>#DIV/0!</v>
      </c>
      <c r="H85" s="103" t="e">
        <f t="shared" si="6"/>
        <v>#DIV/0!</v>
      </c>
      <c r="I85" s="39">
        <v>1</v>
      </c>
      <c r="J85" s="104" t="e">
        <f t="shared" si="7"/>
        <v>#DIV/0!</v>
      </c>
      <c r="O85" s="5"/>
    </row>
    <row r="86" spans="1:15" x14ac:dyDescent="0.25">
      <c r="A86" s="3"/>
      <c r="B86" s="4"/>
      <c r="C86" s="81"/>
      <c r="D86" s="84"/>
      <c r="E86" s="84"/>
      <c r="F86" s="76" t="e">
        <f>AVERAGE(D86:E86)-(AVERAGE(E$24:F$24))</f>
        <v>#DIV/0!</v>
      </c>
      <c r="G86" s="77" t="e">
        <f t="shared" si="5"/>
        <v>#DIV/0!</v>
      </c>
      <c r="H86" s="103" t="e">
        <f t="shared" si="6"/>
        <v>#DIV/0!</v>
      </c>
      <c r="I86" s="39">
        <v>1</v>
      </c>
      <c r="J86" s="104" t="e">
        <f t="shared" si="7"/>
        <v>#DIV/0!</v>
      </c>
      <c r="O86" s="5"/>
    </row>
    <row r="87" spans="1:15" x14ac:dyDescent="0.25">
      <c r="A87" s="3"/>
      <c r="B87" s="4"/>
      <c r="C87" s="81"/>
      <c r="D87" s="84"/>
      <c r="E87" s="84"/>
      <c r="F87" s="76" t="e">
        <f>AVERAGE(D87:E87)-(AVERAGE(E$24:F$24))</f>
        <v>#DIV/0!</v>
      </c>
      <c r="G87" s="77" t="e">
        <f t="shared" si="1"/>
        <v>#DIV/0!</v>
      </c>
      <c r="H87" s="103" t="e">
        <f t="shared" si="2"/>
        <v>#DIV/0!</v>
      </c>
      <c r="I87" s="39">
        <v>1</v>
      </c>
      <c r="J87" s="104" t="e">
        <f t="shared" si="3"/>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LKz2GiOYqTQxmUkkvZ+1FnTu4x+w+u/UZAw6mTGuTdksy7Kqcg1SSVZko5cKjM+ozfTu6HBrCW/D3LwF7Y0UxA==" saltValue="e+TkzNabN69UI5uZM1YZNg=="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53" priority="1" stopIfTrue="1" operator="lessThan">
      <formula>$G$25</formula>
    </cfRule>
    <cfRule type="cellIs" dxfId="152" priority="2" stopIfTrue="1" operator="between">
      <formula>$G$25</formula>
      <formula>$G$28</formula>
    </cfRule>
    <cfRule type="cellIs" dxfId="151" priority="3" stopIfTrue="1" operator="greaterThan">
      <formula>$G$28</formula>
    </cfRule>
  </conditionalFormatting>
  <conditionalFormatting sqref="H24:H28 G46:G88">
    <cfRule type="cellIs" dxfId="150" priority="9" stopIfTrue="1" operator="equal">
      <formula>20</formula>
    </cfRule>
    <cfRule type="cellIs" dxfId="149" priority="10" stopIfTrue="1" operator="lessThan">
      <formula>20</formula>
    </cfRule>
    <cfRule type="cellIs" dxfId="148" priority="11" stopIfTrue="1" operator="greaterThan">
      <formula>20</formula>
    </cfRule>
  </conditionalFormatting>
  <conditionalFormatting sqref="J25:J28">
    <cfRule type="cellIs" dxfId="147" priority="4" stopIfTrue="1" operator="equal">
      <formula>35</formula>
    </cfRule>
    <cfRule type="cellIs" dxfId="146" priority="5" stopIfTrue="1" operator="lessThan">
      <formula>35</formula>
    </cfRule>
    <cfRule type="cellIs" dxfId="145" priority="6" stopIfTrue="1" operator="greaterThan">
      <formula>35</formula>
    </cfRule>
  </conditionalFormatting>
  <conditionalFormatting sqref="J46:J88">
    <cfRule type="cellIs" dxfId="144" priority="12" stopIfTrue="1" operator="between">
      <formula>#REF!</formula>
      <formula>#REF!</formula>
    </cfRule>
    <cfRule type="cellIs" dxfId="143" priority="13" stopIfTrue="1" operator="lessThan">
      <formula>#REF!</formula>
    </cfRule>
    <cfRule type="cellIs" dxfId="142" priority="14" stopIfTrue="1" operator="greaterThan">
      <formula>#REF!</formula>
    </cfRule>
  </conditionalFormatting>
  <conditionalFormatting sqref="N24:N28">
    <cfRule type="cellIs" dxfId="141" priority="7" stopIfTrue="1" operator="equal">
      <formula>"Incorrect"</formula>
    </cfRule>
    <cfRule type="cellIs" dxfId="14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7CAB-AD0D-452F-8711-4AC0B9F92675}">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5.710937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74</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54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100</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68</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19">
        <v>25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19">
        <v>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19">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95">
        <v>250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68</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250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58</v>
      </c>
      <c r="I45" s="72" t="s">
        <v>41</v>
      </c>
      <c r="J45" s="73" t="s">
        <v>59</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68" si="2">IF(F47&lt;$G$25, "&lt; LoQ",IF(F47&gt;$G$28,"&gt; ULoQ",((-$I$35+SQRT(POWER($I$35,2)-4*$I$34*($I$36-F47)))/(2*$I$34))))</f>
        <v>#DIV/0!</v>
      </c>
      <c r="I47" s="39">
        <v>1</v>
      </c>
      <c r="J47" s="104" t="e">
        <f t="shared" ref="J47:J6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IF(F88&lt;$G$25, "&lt; LoQ",IF(F88&gt;$G$28,"&gt; ULoQ",((-$I$35+SQRT(POWER($I$35,2)-4*$I$34*($I$36-F88)))/(2*$I$34))))</f>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mWBrIRLllWrFRg9k3p+xpsag2cyH1BezKfiDvk/dpSKCDaIZh95FlhxK0TTced/uuw+LN8nNS0aScDqyuEHuhA==" saltValue="fwSoeGdZjdawDkS0nkiNJw=="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39" priority="1" stopIfTrue="1" operator="lessThan">
      <formula>$G$25</formula>
    </cfRule>
    <cfRule type="cellIs" dxfId="138" priority="2" stopIfTrue="1" operator="between">
      <formula>$G$25</formula>
      <formula>$G$28</formula>
    </cfRule>
    <cfRule type="cellIs" dxfId="137" priority="3" stopIfTrue="1" operator="greaterThan">
      <formula>$G$28</formula>
    </cfRule>
  </conditionalFormatting>
  <conditionalFormatting sqref="H24:H28 G46:G88">
    <cfRule type="cellIs" dxfId="136" priority="9" stopIfTrue="1" operator="equal">
      <formula>20</formula>
    </cfRule>
    <cfRule type="cellIs" dxfId="135" priority="10" stopIfTrue="1" operator="lessThan">
      <formula>20</formula>
    </cfRule>
    <cfRule type="cellIs" dxfId="134" priority="11" stopIfTrue="1" operator="greaterThan">
      <formula>20</formula>
    </cfRule>
  </conditionalFormatting>
  <conditionalFormatting sqref="J25:J28">
    <cfRule type="cellIs" dxfId="133" priority="4" stopIfTrue="1" operator="equal">
      <formula>35</formula>
    </cfRule>
    <cfRule type="cellIs" dxfId="132" priority="5" stopIfTrue="1" operator="lessThan">
      <formula>35</formula>
    </cfRule>
    <cfRule type="cellIs" dxfId="131" priority="6" stopIfTrue="1" operator="greaterThan">
      <formula>35</formula>
    </cfRule>
  </conditionalFormatting>
  <conditionalFormatting sqref="J46:J88">
    <cfRule type="cellIs" dxfId="130" priority="12" stopIfTrue="1" operator="between">
      <formula>#REF!</formula>
      <formula>#REF!</formula>
    </cfRule>
    <cfRule type="cellIs" dxfId="129" priority="13" stopIfTrue="1" operator="lessThan">
      <formula>#REF!</formula>
    </cfRule>
    <cfRule type="cellIs" dxfId="128" priority="14" stopIfTrue="1" operator="greaterThan">
      <formula>#REF!</formula>
    </cfRule>
  </conditionalFormatting>
  <conditionalFormatting sqref="N24:N28">
    <cfRule type="cellIs" dxfId="127" priority="7" stopIfTrue="1" operator="equal">
      <formula>"Incorrect"</formula>
    </cfRule>
    <cfRule type="cellIs" dxfId="12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6A1B-3EB9-4D35-9D6B-65980B532DBB}">
  <dimension ref="A1:CV366"/>
  <sheetViews>
    <sheetView zoomScaleNormal="100" workbookViewId="0">
      <selection activeCell="Q6" sqref="Q6"/>
    </sheetView>
  </sheetViews>
  <sheetFormatPr defaultColWidth="11.425781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11.42578125" style="3"/>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11.42578125" style="3"/>
    <col min="37" max="37" width="17" style="3" bestFit="1" customWidth="1"/>
    <col min="38" max="38" width="16.7109375" style="3" bestFit="1" customWidth="1"/>
    <col min="39" max="100" width="11.42578125" style="3"/>
    <col min="101" max="16384" width="11.42578125" style="2"/>
  </cols>
  <sheetData>
    <row r="1" spans="1:100" ht="77.25" customHeight="1" thickBot="1" x14ac:dyDescent="0.3">
      <c r="A1" s="37"/>
      <c r="B1" s="37"/>
      <c r="C1" s="37"/>
      <c r="D1" s="37"/>
      <c r="E1" s="37"/>
      <c r="F1" s="37"/>
      <c r="G1" s="37"/>
      <c r="H1" s="1"/>
      <c r="I1" s="1"/>
      <c r="J1" s="1"/>
      <c r="K1" s="1"/>
      <c r="L1" s="1"/>
      <c r="M1" s="1"/>
      <c r="N1" s="1"/>
      <c r="O1" s="1"/>
    </row>
    <row r="2" spans="1:100" ht="21.75" thickBot="1" x14ac:dyDescent="0.4">
      <c r="A2" s="3"/>
      <c r="B2" s="126" t="s">
        <v>75</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101</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65"/>
      <c r="E17" s="166"/>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65"/>
      <c r="E19" s="166"/>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67"/>
      <c r="E20" s="168"/>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ref="F47:F68" si="0">AVERAGE(D47:E47)-(AVERAGE(E$24:F$24))</f>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ABS((STDEV(D54:E54)/AVERAGE(D54:E54)*100))</f>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AVERAGE(D61:E61)-(AVERAGE(E$24:F$24))</f>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AVERAGE(D64:E64)-(AVERAGE(E$24:F$24))</f>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79" si="4">AVERAGE(D69:E69)-(AVERAGE(E$24:F$24))</f>
        <v>#DIV/0!</v>
      </c>
      <c r="G69" s="77" t="e">
        <f t="shared" ref="G69:G72"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ABS((STDEV(D73:E73)/AVERAGE(D73:E73)*100))</f>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ref="G74:G86" si="8">ABS((STDEV(D74:E74)/AVERAGE(D74:E74)*100))</f>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8"/>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8"/>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8"/>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AVERAGE(D80:E80)-(AVERAGE(E$24:F$24))</f>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ref="F81:F82" si="9">AVERAGE(D81:E81)-(AVERAGE(E$24:F$24))</f>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9"/>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AVERAGE(D83:E83)-(AVERAGE(E$24:F$24))</f>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ref="F84:F86" si="10">AVERAGE(D84:E84)-(AVERAGE(E$24:F$24))</f>
        <v>#DIV/0!</v>
      </c>
      <c r="G84" s="77" t="e">
        <f t="shared" si="8"/>
        <v>#DIV/0!</v>
      </c>
      <c r="H84" s="103" t="e">
        <f t="shared" si="6"/>
        <v>#DIV/0!</v>
      </c>
      <c r="I84" s="39">
        <v>1</v>
      </c>
      <c r="J84" s="104" t="e">
        <f t="shared" si="7"/>
        <v>#DIV/0!</v>
      </c>
      <c r="L84" s="1"/>
      <c r="M84" s="1"/>
      <c r="N84" s="1"/>
      <c r="O84" s="86"/>
    </row>
    <row r="85" spans="1:15" x14ac:dyDescent="0.25">
      <c r="A85" s="3"/>
      <c r="B85" s="4"/>
      <c r="C85" s="81"/>
      <c r="D85" s="75"/>
      <c r="E85" s="75"/>
      <c r="F85" s="76" t="e">
        <f t="shared" si="10"/>
        <v>#DIV/0!</v>
      </c>
      <c r="G85" s="77" t="e">
        <f t="shared" si="8"/>
        <v>#DIV/0!</v>
      </c>
      <c r="H85" s="103" t="e">
        <f t="shared" si="6"/>
        <v>#DIV/0!</v>
      </c>
      <c r="I85" s="39">
        <v>1</v>
      </c>
      <c r="J85" s="104" t="e">
        <f t="shared" si="7"/>
        <v>#DIV/0!</v>
      </c>
      <c r="O85" s="86"/>
    </row>
    <row r="86" spans="1:15" x14ac:dyDescent="0.25">
      <c r="A86" s="3"/>
      <c r="B86" s="4"/>
      <c r="C86" s="81"/>
      <c r="D86" s="84"/>
      <c r="E86" s="84"/>
      <c r="F86" s="76" t="e">
        <f t="shared" si="10"/>
        <v>#DIV/0!</v>
      </c>
      <c r="G86" s="77" t="e">
        <f t="shared" si="8"/>
        <v>#DIV/0!</v>
      </c>
      <c r="H86" s="103" t="e">
        <f t="shared" si="6"/>
        <v>#DIV/0!</v>
      </c>
      <c r="I86" s="39">
        <v>1</v>
      </c>
      <c r="J86" s="104" t="e">
        <f t="shared" si="7"/>
        <v>#DIV/0!</v>
      </c>
      <c r="O86" s="5"/>
    </row>
    <row r="87" spans="1:15" x14ac:dyDescent="0.25">
      <c r="A87" s="3"/>
      <c r="B87" s="4"/>
      <c r="C87" s="81"/>
      <c r="D87" s="84"/>
      <c r="E87" s="84"/>
      <c r="F87" s="76" t="e">
        <f>AVERAGE(D87:E87)-(AVERAGE(E$24:F$24))</f>
        <v>#DIV/0!</v>
      </c>
      <c r="G87" s="77" t="e">
        <f>ABS((STDEV(D87:E87)/AVERAGE(D87:E87)*100))</f>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AVERAGE(D88:E88)-(AVERAGE(E$24:F$24))</f>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qqJwd52196slslghQ/HU5iOAWNH1dr1QbkY5A8LAqWc3QV4N4+3RE7tVMBd2rMjhspWridPNp45FSBHC83jHqA==" saltValue="oDVKDiee54jbQyo4AZyfUA==" spinCount="100000" sheet="1" objects="1" scenarios="1"/>
  <mergeCells count="21">
    <mergeCell ref="L45:N45"/>
    <mergeCell ref="L46:L48"/>
    <mergeCell ref="C16:C20"/>
    <mergeCell ref="D16:E20"/>
    <mergeCell ref="C22:J22"/>
    <mergeCell ref="L23:N23"/>
    <mergeCell ref="H33:I33"/>
    <mergeCell ref="C44:G44"/>
    <mergeCell ref="H44:J44"/>
    <mergeCell ref="D15:E15"/>
    <mergeCell ref="B2:O2"/>
    <mergeCell ref="C4:I4"/>
    <mergeCell ref="C5:O5"/>
    <mergeCell ref="C6:O6"/>
    <mergeCell ref="C7:M7"/>
    <mergeCell ref="C8:O8"/>
    <mergeCell ref="C13:E13"/>
    <mergeCell ref="G13:J13"/>
    <mergeCell ref="D14:E14"/>
    <mergeCell ref="G14:H14"/>
    <mergeCell ref="I14:J14"/>
  </mergeCells>
  <conditionalFormatting sqref="F46:F88">
    <cfRule type="cellIs" dxfId="125" priority="1" stopIfTrue="1" operator="lessThan">
      <formula>$G$25</formula>
    </cfRule>
    <cfRule type="cellIs" dxfId="124" priority="2" stopIfTrue="1" operator="between">
      <formula>$G$25</formula>
      <formula>$G$28</formula>
    </cfRule>
    <cfRule type="cellIs" dxfId="123" priority="3" stopIfTrue="1" operator="greaterThan">
      <formula>$G$28</formula>
    </cfRule>
  </conditionalFormatting>
  <conditionalFormatting sqref="H24:H28 G46:G88">
    <cfRule type="cellIs" dxfId="122" priority="9" stopIfTrue="1" operator="equal">
      <formula>20</formula>
    </cfRule>
    <cfRule type="cellIs" dxfId="121" priority="10" stopIfTrue="1" operator="lessThan">
      <formula>20</formula>
    </cfRule>
    <cfRule type="cellIs" dxfId="120" priority="11" stopIfTrue="1" operator="greaterThan">
      <formula>20</formula>
    </cfRule>
  </conditionalFormatting>
  <conditionalFormatting sqref="J25:J28">
    <cfRule type="cellIs" dxfId="119" priority="4" stopIfTrue="1" operator="equal">
      <formula>35</formula>
    </cfRule>
    <cfRule type="cellIs" dxfId="118" priority="5" stopIfTrue="1" operator="lessThan">
      <formula>35</formula>
    </cfRule>
    <cfRule type="cellIs" dxfId="117" priority="6" stopIfTrue="1" operator="greaterThan">
      <formula>35</formula>
    </cfRule>
  </conditionalFormatting>
  <conditionalFormatting sqref="J46:J88">
    <cfRule type="cellIs" dxfId="116" priority="12" stopIfTrue="1" operator="between">
      <formula>#REF!</formula>
      <formula>#REF!</formula>
    </cfRule>
    <cfRule type="cellIs" dxfId="115" priority="13" stopIfTrue="1" operator="lessThan">
      <formula>#REF!</formula>
    </cfRule>
    <cfRule type="cellIs" dxfId="114" priority="14" stopIfTrue="1" operator="greaterThan">
      <formula>#REF!</formula>
    </cfRule>
  </conditionalFormatting>
  <conditionalFormatting sqref="N24:N28">
    <cfRule type="cellIs" dxfId="113" priority="7" stopIfTrue="1" operator="equal">
      <formula>"Incorrect"</formula>
    </cfRule>
    <cfRule type="cellIs" dxfId="11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D12CF-47D3-4C7E-9C4C-17AA6B4A00AA}">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76</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102</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77</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77"/>
      <c r="E17" s="178"/>
      <c r="G17" s="18" t="s">
        <v>16</v>
      </c>
      <c r="H17" s="22">
        <v>0.5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77"/>
      <c r="E18" s="178"/>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77"/>
      <c r="E19" s="178"/>
      <c r="G19" s="18" t="s">
        <v>18</v>
      </c>
      <c r="H19" s="22">
        <v>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79"/>
      <c r="E20" s="180"/>
      <c r="G20" s="24" t="s">
        <v>19</v>
      </c>
      <c r="H20" s="25">
        <v>10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77</v>
      </c>
      <c r="E23" s="17" t="s">
        <v>21</v>
      </c>
      <c r="F23" s="17" t="s">
        <v>22</v>
      </c>
      <c r="G23" s="27" t="s">
        <v>23</v>
      </c>
      <c r="H23" s="17" t="s">
        <v>24</v>
      </c>
      <c r="I23" s="17" t="s">
        <v>13</v>
      </c>
      <c r="J23" s="15" t="s">
        <v>25</v>
      </c>
      <c r="L23" s="154" t="s">
        <v>26</v>
      </c>
      <c r="M23" s="155"/>
      <c r="N23" s="138"/>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0.5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2</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10</v>
      </c>
      <c r="E28" s="48"/>
      <c r="F28" s="48"/>
      <c r="G28" s="49" t="e">
        <f>(AVERAGE(E28:F28)-$G$24)</f>
        <v>#DIV/0!</v>
      </c>
      <c r="H28" s="50" t="e">
        <f>(STDEV(E28:F28)/AVERAGE(E28:F28))*100</f>
        <v>#DIV/0!</v>
      </c>
      <c r="I28" s="51" t="e">
        <f>(G28/$G$28)</f>
        <v>#DIV/0!</v>
      </c>
      <c r="J28" s="52" t="e">
        <f>(STDEV(I28,J20)/AVERAGE(I28,J20)*100)</f>
        <v>#DIV/0!</v>
      </c>
      <c r="L28" s="53" t="s">
        <v>78</v>
      </c>
      <c r="M28" s="54" t="e">
        <f>AVERAGE(E28:F28)/AVERAGE(E25:F25)</f>
        <v>#DIV/0!</v>
      </c>
      <c r="N28" s="55" t="e">
        <f>IF(M28&gt;2,"Correct","Incorrect")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O33" s="59"/>
      <c r="P33" s="60"/>
      <c r="Q33" s="61"/>
      <c r="R33" s="37"/>
      <c r="S33" s="37"/>
      <c r="T33" s="37"/>
      <c r="U33" s="37"/>
      <c r="V33" s="37"/>
      <c r="W33" s="37"/>
      <c r="X33" s="37"/>
    </row>
    <row r="34" spans="1:28" x14ac:dyDescent="0.25">
      <c r="A34" s="3"/>
      <c r="B34" s="4"/>
      <c r="H34" s="44" t="s">
        <v>33</v>
      </c>
      <c r="I34" s="99" t="e">
        <f t="array" ref="I34">INDEX(LINEST($G$25:$G$28,($D$25:$D$28)^{0,1,2},,TRUE),1,1)</f>
        <v>#VALUE!</v>
      </c>
      <c r="O34" s="5"/>
      <c r="S34" s="37"/>
      <c r="T34" s="37"/>
    </row>
    <row r="35" spans="1:28" x14ac:dyDescent="0.25">
      <c r="A35" s="3"/>
      <c r="B35" s="4"/>
      <c r="H35" s="44" t="s">
        <v>34</v>
      </c>
      <c r="I35" s="101" t="e">
        <f t="array" ref="I35">INDEX(LINEST($G$25:$G$28,($D$25:$D$28)^{0,1,2},,TRUE),1,2)</f>
        <v>#VALUE!</v>
      </c>
      <c r="O35" s="5"/>
    </row>
    <row r="36" spans="1:28" ht="15.75" thickBot="1" x14ac:dyDescent="0.3">
      <c r="A36" s="3"/>
      <c r="B36" s="4"/>
      <c r="D36" s="56"/>
      <c r="E36" s="64"/>
      <c r="F36" s="1"/>
      <c r="H36" s="53" t="s">
        <v>35</v>
      </c>
      <c r="I36" s="102" t="e">
        <f t="array" ref="I36">INDEX(LINEST($G$25:$G$28,($D$25:$D$28)^{0,1,2},,TRUE),1,4)</f>
        <v>#VALUE!</v>
      </c>
      <c r="J36" s="56"/>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ABS((STDEV(D58:E58)/AVERAGE(D58:E58))*100)</f>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ABS((STDEV(D65:E65)/AVERAGE(D65:E65))*100)</f>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6" si="4">AVERAGE(D69:E69)-(AVERAGE(E$24:F$24))</f>
        <v>#DIV/0!</v>
      </c>
      <c r="G69" s="77" t="e">
        <f t="shared" ref="G69:G76" si="5">ABS((STDEV(D69:E69)/AVERAGE(D69:E69))*100)</f>
        <v>#DIV/0!</v>
      </c>
      <c r="H69" s="103" t="e">
        <f t="shared" ref="H69:H87"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ABS((STDEV(D77:E77)/AVERAGE(D77:E77))*100)</f>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ref="G78:G83" si="8">ABS((STDEV(D78:E78)/AVERAGE(D78:E78))*100)</f>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ABS((STDEV(D84:E84)/AVERAGE(D84:E84))*100)</f>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ref="G85:G86" si="9">ABS((STDEV(D85:E85)/AVERAGE(D85:E85))*100)</f>
        <v>#DIV/0!</v>
      </c>
      <c r="H85" s="103" t="e">
        <f t="shared" si="6"/>
        <v>#DIV/0!</v>
      </c>
      <c r="I85" s="39">
        <v>1</v>
      </c>
      <c r="J85" s="104" t="e">
        <f t="shared" si="7"/>
        <v>#DIV/0!</v>
      </c>
      <c r="O85" s="86"/>
    </row>
    <row r="86" spans="1:15" x14ac:dyDescent="0.25">
      <c r="A86" s="3"/>
      <c r="B86" s="4"/>
      <c r="C86" s="81"/>
      <c r="D86" s="84"/>
      <c r="E86" s="84"/>
      <c r="F86" s="76" t="e">
        <f t="shared" si="4"/>
        <v>#DIV/0!</v>
      </c>
      <c r="G86" s="77" t="e">
        <f t="shared" si="9"/>
        <v>#DIV/0!</v>
      </c>
      <c r="H86" s="103" t="e">
        <f t="shared" si="6"/>
        <v>#DIV/0!</v>
      </c>
      <c r="I86" s="39">
        <v>1</v>
      </c>
      <c r="J86" s="104" t="e">
        <f t="shared" si="7"/>
        <v>#DIV/0!</v>
      </c>
      <c r="O86" s="5"/>
    </row>
    <row r="87" spans="1:15" x14ac:dyDescent="0.25">
      <c r="A87" s="3"/>
      <c r="B87" s="4"/>
      <c r="C87" s="81"/>
      <c r="D87" s="84"/>
      <c r="E87" s="84"/>
      <c r="F87" s="76" t="e">
        <f>AVERAGE(D87:E87)-(AVERAGE(E$24:F$24))</f>
        <v>#DIV/0!</v>
      </c>
      <c r="G87" s="77" t="e">
        <f>ABS((STDEV(D87:E87)/AVERAGE(D87:E87))*100)</f>
        <v>#DIV/0!</v>
      </c>
      <c r="H87" s="103" t="e">
        <f t="shared" si="6"/>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VCUr0zZCKad6IbGtHfLJKEPUwZaMi1ULIsI3UC2Y8O9d/pSYWFnZgHZsK1RQW/t4wsz5mPafPKN/Uw8QMlLdlQ==" saltValue="9hd7MTx4t93vJcaOFZzKV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11" priority="1" stopIfTrue="1" operator="lessThan">
      <formula>$G$25</formula>
    </cfRule>
    <cfRule type="cellIs" dxfId="110" priority="2" stopIfTrue="1" operator="between">
      <formula>$G$25</formula>
      <formula>$G$28</formula>
    </cfRule>
    <cfRule type="cellIs" dxfId="109" priority="3" stopIfTrue="1" operator="greaterThan">
      <formula>$G$28</formula>
    </cfRule>
  </conditionalFormatting>
  <conditionalFormatting sqref="H24:H28 G46:G88">
    <cfRule type="cellIs" dxfId="108" priority="9" stopIfTrue="1" operator="equal">
      <formula>20</formula>
    </cfRule>
    <cfRule type="cellIs" dxfId="107" priority="10" stopIfTrue="1" operator="lessThan">
      <formula>20</formula>
    </cfRule>
    <cfRule type="cellIs" dxfId="106" priority="11" stopIfTrue="1" operator="greaterThan">
      <formula>20</formula>
    </cfRule>
  </conditionalFormatting>
  <conditionalFormatting sqref="J25:J28">
    <cfRule type="cellIs" dxfId="105" priority="4" stopIfTrue="1" operator="equal">
      <formula>35</formula>
    </cfRule>
    <cfRule type="cellIs" dxfId="104" priority="5" stopIfTrue="1" operator="lessThan">
      <formula>35</formula>
    </cfRule>
    <cfRule type="cellIs" dxfId="103" priority="6" stopIfTrue="1" operator="greaterThan">
      <formula>35</formula>
    </cfRule>
  </conditionalFormatting>
  <conditionalFormatting sqref="J46:J88">
    <cfRule type="cellIs" dxfId="102" priority="12" stopIfTrue="1" operator="between">
      <formula>#REF!</formula>
      <formula>#REF!</formula>
    </cfRule>
    <cfRule type="cellIs" dxfId="101" priority="13" stopIfTrue="1" operator="lessThan">
      <formula>#REF!</formula>
    </cfRule>
    <cfRule type="cellIs" dxfId="100" priority="14" stopIfTrue="1" operator="greaterThan">
      <formula>#REF!</formula>
    </cfRule>
  </conditionalFormatting>
  <conditionalFormatting sqref="N24:N28">
    <cfRule type="cellIs" dxfId="99" priority="7" stopIfTrue="1" operator="equal">
      <formula>"Incorrect"</formula>
    </cfRule>
    <cfRule type="cellIs" dxfId="9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23D2-2AB0-4BC5-AA85-B9B75B773E65}">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79</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103</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10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10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IF(F49&lt;$G$25, "&lt; LoQ",IF(F49&gt;$G$28,"&gt; ULoQ",H49*I49))</f>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TeGdG0Dtdqn1IIhPEzfv1Wk+xQndl9jNHbSjAdr7y3R36o1/QuB/mdgt+xz4swAAIaqXm/JiXW5eKZcH8sZjfA==" saltValue="77YSp8/mQclpYzO4HCyMig=="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97" priority="1" stopIfTrue="1" operator="lessThan">
      <formula>$G$25</formula>
    </cfRule>
    <cfRule type="cellIs" dxfId="96" priority="2" stopIfTrue="1" operator="between">
      <formula>$G$25</formula>
      <formula>$G$28</formula>
    </cfRule>
    <cfRule type="cellIs" dxfId="95" priority="3" stopIfTrue="1" operator="greaterThan">
      <formula>$G$28</formula>
    </cfRule>
  </conditionalFormatting>
  <conditionalFormatting sqref="H24:H28 G46:G88">
    <cfRule type="cellIs" dxfId="94" priority="9" stopIfTrue="1" operator="equal">
      <formula>20</formula>
    </cfRule>
    <cfRule type="cellIs" dxfId="93" priority="10" stopIfTrue="1" operator="lessThan">
      <formula>20</formula>
    </cfRule>
    <cfRule type="cellIs" dxfId="92" priority="11" stopIfTrue="1" operator="greaterThan">
      <formula>20</formula>
    </cfRule>
  </conditionalFormatting>
  <conditionalFormatting sqref="J25:J28">
    <cfRule type="cellIs" dxfId="91" priority="4" stopIfTrue="1" operator="equal">
      <formula>35</formula>
    </cfRule>
    <cfRule type="cellIs" dxfId="90" priority="5" stopIfTrue="1" operator="lessThan">
      <formula>35</formula>
    </cfRule>
    <cfRule type="cellIs" dxfId="89" priority="6" stopIfTrue="1" operator="greaterThan">
      <formula>35</formula>
    </cfRule>
  </conditionalFormatting>
  <conditionalFormatting sqref="J46:J88">
    <cfRule type="cellIs" dxfId="88" priority="12" stopIfTrue="1" operator="between">
      <formula>#REF!</formula>
      <formula>#REF!</formula>
    </cfRule>
    <cfRule type="cellIs" dxfId="87" priority="13" stopIfTrue="1" operator="lessThan">
      <formula>#REF!</formula>
    </cfRule>
    <cfRule type="cellIs" dxfId="86" priority="14" stopIfTrue="1" operator="greaterThan">
      <formula>#REF!</formula>
    </cfRule>
  </conditionalFormatting>
  <conditionalFormatting sqref="N24:N28">
    <cfRule type="cellIs" dxfId="85" priority="7" stopIfTrue="1" operator="equal">
      <formula>"Incorrect"</formula>
    </cfRule>
    <cfRule type="cellIs" dxfId="8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68A-FDB8-4368-9C14-42EFBE72485F}">
  <dimension ref="A1:CV366"/>
  <sheetViews>
    <sheetView zoomScaleNormal="100" workbookViewId="0">
      <selection activeCell="P12" sqref="P12"/>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80</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54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104</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81</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19">
        <v>25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19">
        <v>100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19">
        <v>250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95">
        <v>500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81</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100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250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500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58</v>
      </c>
      <c r="I45" s="72" t="s">
        <v>41</v>
      </c>
      <c r="J45" s="73" t="s">
        <v>59</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ABS((STDEV(D57:E57)/AVERAGE(D57:E57))*100)</f>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5"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ABS((STDEV(D76:E76)/AVERAGE(D76:E76))*100)</f>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ref="G77:G86" si="8">ABS((STDEV(D77:E77)/AVERAGE(D77:E77))*100)</f>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8"/>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8"/>
        <v>#DIV/0!</v>
      </c>
      <c r="H85" s="103" t="e">
        <f t="shared" si="6"/>
        <v>#DIV/0!</v>
      </c>
      <c r="I85" s="39">
        <v>1</v>
      </c>
      <c r="J85" s="104" t="e">
        <f t="shared" si="7"/>
        <v>#DIV/0!</v>
      </c>
      <c r="O85" s="86"/>
    </row>
    <row r="86" spans="1:15" x14ac:dyDescent="0.25">
      <c r="A86" s="3"/>
      <c r="B86" s="4"/>
      <c r="C86" s="81"/>
      <c r="D86" s="84"/>
      <c r="E86" s="84"/>
      <c r="F86" s="76" t="e">
        <f t="shared" si="4"/>
        <v>#DIV/0!</v>
      </c>
      <c r="G86" s="77" t="e">
        <f t="shared" si="8"/>
        <v>#DIV/0!</v>
      </c>
      <c r="H86" s="103" t="e">
        <f t="shared" si="6"/>
        <v>#DIV/0!</v>
      </c>
      <c r="I86" s="39">
        <v>1</v>
      </c>
      <c r="J86" s="104" t="e">
        <f t="shared" si="7"/>
        <v>#DIV/0!</v>
      </c>
      <c r="O86" s="5"/>
    </row>
    <row r="87" spans="1:15" x14ac:dyDescent="0.25">
      <c r="A87" s="3"/>
      <c r="B87" s="4"/>
      <c r="C87" s="81"/>
      <c r="D87" s="84"/>
      <c r="E87" s="84"/>
      <c r="F87" s="76" t="e">
        <f t="shared" si="4"/>
        <v>#DIV/0!</v>
      </c>
      <c r="G87" s="77" t="e">
        <f>ABS((STDEV(D87:E87)/AVERAGE(D87:E87))*100)</f>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 t="shared" si="1"/>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g9e0QKgtCM/PB0E43zjRE8EAOej27aAfdMs1Fl0pwCN82aCxmgT2TCgrKlaMOZsaVvdpfSJFsprS7CnTgGl+mQ==" saltValue="Z8cogvqCQXP6u37eHQrDwg=="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83" priority="1" stopIfTrue="1" operator="lessThan">
      <formula>$G$25</formula>
    </cfRule>
    <cfRule type="cellIs" dxfId="82" priority="2" stopIfTrue="1" operator="between">
      <formula>$G$25</formula>
      <formula>$G$28</formula>
    </cfRule>
    <cfRule type="cellIs" dxfId="81" priority="3" stopIfTrue="1" operator="greaterThan">
      <formula>$G$28</formula>
    </cfRule>
  </conditionalFormatting>
  <conditionalFormatting sqref="H24:H28 G46:G88">
    <cfRule type="cellIs" dxfId="80" priority="9" stopIfTrue="1" operator="equal">
      <formula>20</formula>
    </cfRule>
    <cfRule type="cellIs" dxfId="79" priority="10" stopIfTrue="1" operator="lessThan">
      <formula>20</formula>
    </cfRule>
    <cfRule type="cellIs" dxfId="78" priority="11" stopIfTrue="1" operator="greaterThan">
      <formula>20</formula>
    </cfRule>
  </conditionalFormatting>
  <conditionalFormatting sqref="J25:J28">
    <cfRule type="cellIs" dxfId="77" priority="4" stopIfTrue="1" operator="equal">
      <formula>35</formula>
    </cfRule>
    <cfRule type="cellIs" dxfId="76" priority="5" stopIfTrue="1" operator="lessThan">
      <formula>35</formula>
    </cfRule>
    <cfRule type="cellIs" dxfId="75" priority="6" stopIfTrue="1" operator="greaterThan">
      <formula>35</formula>
    </cfRule>
  </conditionalFormatting>
  <conditionalFormatting sqref="J46:J88">
    <cfRule type="cellIs" dxfId="74" priority="12" stopIfTrue="1" operator="between">
      <formula>#REF!</formula>
      <formula>#REF!</formula>
    </cfRule>
    <cfRule type="cellIs" dxfId="73" priority="13" stopIfTrue="1" operator="lessThan">
      <formula>#REF!</formula>
    </cfRule>
    <cfRule type="cellIs" dxfId="72" priority="14" stopIfTrue="1" operator="greaterThan">
      <formula>#REF!</formula>
    </cfRule>
  </conditionalFormatting>
  <conditionalFormatting sqref="N24:N28">
    <cfRule type="cellIs" dxfId="71" priority="7" stopIfTrue="1" operator="equal">
      <formula>"Incorrect"</formula>
    </cfRule>
    <cfRule type="cellIs" dxfId="7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AE02-6AA7-4762-BC10-5A7C67F8CC45}">
  <dimension ref="A1:CV366"/>
  <sheetViews>
    <sheetView tabSelected="1" zoomScaleNormal="100" workbookViewId="0">
      <selection activeCell="D46" sqref="D4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82</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105</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30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30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ABS((STDEV(D47:E47)/AVERAGE(D47:E47))*100)</f>
        <v>#DIV/0!</v>
      </c>
      <c r="H47" s="103" t="e">
        <f t="shared" ref="H47:H88" si="1">IF(F47&lt;$G$25, "&lt; LoQ",IF(F47&gt;$G$28,"&gt; ULoQ",((-$I$35+SQRT(POWER($I$35,2)-4*$I$34*($I$36-F47)))/(2*$I$34))))</f>
        <v>#DIV/0!</v>
      </c>
      <c r="I47" s="39">
        <v>1</v>
      </c>
      <c r="J47" s="104" t="e">
        <f t="shared" ref="J47:J88" si="2">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ref="G48:G88" si="3">ABS((STDEV(D48:E48)/AVERAGE(D48:E48))*100)</f>
        <v>#DIV/0!</v>
      </c>
      <c r="H48" s="103" t="e">
        <f t="shared" si="1"/>
        <v>#DIV/0!</v>
      </c>
      <c r="I48" s="39">
        <v>1</v>
      </c>
      <c r="J48" s="104" t="e">
        <f t="shared" si="2"/>
        <v>#DIV/0!</v>
      </c>
      <c r="L48" s="153"/>
      <c r="M48" s="118" t="s">
        <v>49</v>
      </c>
      <c r="N48" s="119" t="s">
        <v>50</v>
      </c>
      <c r="O48" s="5"/>
    </row>
    <row r="49" spans="1:27" x14ac:dyDescent="0.25">
      <c r="A49" s="3"/>
      <c r="B49" s="4"/>
      <c r="C49" s="81"/>
      <c r="D49" s="84"/>
      <c r="E49" s="84"/>
      <c r="F49" s="76" t="e">
        <f t="shared" si="0"/>
        <v>#DIV/0!</v>
      </c>
      <c r="G49" s="77" t="e">
        <f t="shared" si="3"/>
        <v>#DIV/0!</v>
      </c>
      <c r="H49" s="103" t="e">
        <f t="shared" si="1"/>
        <v>#DIV/0!</v>
      </c>
      <c r="I49" s="39">
        <v>1</v>
      </c>
      <c r="J49" s="104" t="e">
        <f t="shared" si="2"/>
        <v>#DIV/0!</v>
      </c>
      <c r="O49" s="5"/>
    </row>
    <row r="50" spans="1:27" x14ac:dyDescent="0.25">
      <c r="A50" s="3"/>
      <c r="B50" s="4"/>
      <c r="C50" s="81"/>
      <c r="D50" s="84"/>
      <c r="E50" s="84"/>
      <c r="F50" s="76" t="e">
        <f t="shared" si="0"/>
        <v>#DIV/0!</v>
      </c>
      <c r="G50" s="77" t="e">
        <f t="shared" si="3"/>
        <v>#DIV/0!</v>
      </c>
      <c r="H50" s="103" t="e">
        <f t="shared" si="1"/>
        <v>#DIV/0!</v>
      </c>
      <c r="I50" s="39">
        <v>1</v>
      </c>
      <c r="J50" s="104" t="e">
        <f t="shared" si="2"/>
        <v>#DIV/0!</v>
      </c>
      <c r="O50" s="5"/>
    </row>
    <row r="51" spans="1:27" x14ac:dyDescent="0.25">
      <c r="A51" s="3"/>
      <c r="B51" s="4"/>
      <c r="C51" s="81"/>
      <c r="D51" s="84"/>
      <c r="E51" s="84"/>
      <c r="F51" s="76" t="e">
        <f t="shared" si="0"/>
        <v>#DIV/0!</v>
      </c>
      <c r="G51" s="77" t="e">
        <f t="shared" si="3"/>
        <v>#DIV/0!</v>
      </c>
      <c r="H51" s="103" t="e">
        <f t="shared" si="1"/>
        <v>#DIV/0!</v>
      </c>
      <c r="I51" s="39">
        <v>1</v>
      </c>
      <c r="J51" s="104" t="e">
        <f t="shared" si="2"/>
        <v>#DIV/0!</v>
      </c>
      <c r="L51" s="1"/>
      <c r="O51" s="5"/>
    </row>
    <row r="52" spans="1:27" x14ac:dyDescent="0.25">
      <c r="A52" s="3"/>
      <c r="B52" s="4"/>
      <c r="C52" s="81"/>
      <c r="D52" s="84"/>
      <c r="E52" s="84"/>
      <c r="F52" s="76" t="e">
        <f t="shared" si="0"/>
        <v>#DIV/0!</v>
      </c>
      <c r="G52" s="77" t="e">
        <f t="shared" si="3"/>
        <v>#DIV/0!</v>
      </c>
      <c r="H52" s="103" t="e">
        <f t="shared" si="1"/>
        <v>#DIV/0!</v>
      </c>
      <c r="I52" s="39">
        <v>1</v>
      </c>
      <c r="J52" s="104" t="e">
        <f t="shared" si="2"/>
        <v>#DIV/0!</v>
      </c>
      <c r="L52" s="1"/>
      <c r="O52" s="5"/>
    </row>
    <row r="53" spans="1:27" x14ac:dyDescent="0.25">
      <c r="A53" s="3"/>
      <c r="B53" s="4"/>
      <c r="C53" s="81"/>
      <c r="D53" s="84"/>
      <c r="E53" s="84"/>
      <c r="F53" s="76" t="e">
        <f t="shared" si="0"/>
        <v>#DIV/0!</v>
      </c>
      <c r="G53" s="77" t="e">
        <f t="shared" si="3"/>
        <v>#DIV/0!</v>
      </c>
      <c r="H53" s="103" t="e">
        <f t="shared" si="1"/>
        <v>#DIV/0!</v>
      </c>
      <c r="I53" s="39">
        <v>1</v>
      </c>
      <c r="J53" s="104" t="e">
        <f t="shared" si="2"/>
        <v>#DIV/0!</v>
      </c>
      <c r="L53" s="1"/>
      <c r="M53" s="1"/>
      <c r="N53" s="1"/>
      <c r="O53" s="5"/>
    </row>
    <row r="54" spans="1:27" x14ac:dyDescent="0.25">
      <c r="A54" s="3"/>
      <c r="B54" s="4"/>
      <c r="C54" s="81"/>
      <c r="D54" s="84"/>
      <c r="E54" s="84"/>
      <c r="F54" s="76" t="e">
        <f t="shared" si="0"/>
        <v>#DIV/0!</v>
      </c>
      <c r="G54" s="77" t="e">
        <f t="shared" si="3"/>
        <v>#DIV/0!</v>
      </c>
      <c r="H54" s="103" t="e">
        <f t="shared" si="1"/>
        <v>#DIV/0!</v>
      </c>
      <c r="I54" s="39">
        <v>1</v>
      </c>
      <c r="J54" s="104" t="e">
        <f t="shared" si="2"/>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3"/>
        <v>#DIV/0!</v>
      </c>
      <c r="H55" s="103" t="e">
        <f t="shared" si="1"/>
        <v>#DIV/0!</v>
      </c>
      <c r="I55" s="39">
        <v>1</v>
      </c>
      <c r="J55" s="104" t="e">
        <f t="shared" si="2"/>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3"/>
        <v>#DIV/0!</v>
      </c>
      <c r="H56" s="103" t="e">
        <f t="shared" si="1"/>
        <v>#DIV/0!</v>
      </c>
      <c r="I56" s="39">
        <v>1</v>
      </c>
      <c r="J56" s="104" t="e">
        <f t="shared" si="2"/>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3"/>
        <v>#DIV/0!</v>
      </c>
      <c r="H57" s="103" t="e">
        <f t="shared" si="1"/>
        <v>#DIV/0!</v>
      </c>
      <c r="I57" s="39">
        <v>1</v>
      </c>
      <c r="J57" s="104" t="e">
        <f t="shared" si="2"/>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3"/>
        <v>#DIV/0!</v>
      </c>
      <c r="H58" s="103" t="e">
        <f t="shared" si="1"/>
        <v>#DIV/0!</v>
      </c>
      <c r="I58" s="39">
        <v>1</v>
      </c>
      <c r="J58" s="104" t="e">
        <f t="shared" si="2"/>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3"/>
        <v>#DIV/0!</v>
      </c>
      <c r="H59" s="103" t="e">
        <f t="shared" si="1"/>
        <v>#DIV/0!</v>
      </c>
      <c r="I59" s="39">
        <v>1</v>
      </c>
      <c r="J59" s="104" t="e">
        <f t="shared" si="2"/>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3"/>
        <v>#DIV/0!</v>
      </c>
      <c r="H60" s="103" t="e">
        <f t="shared" si="1"/>
        <v>#DIV/0!</v>
      </c>
      <c r="I60" s="39">
        <v>1</v>
      </c>
      <c r="J60" s="104" t="e">
        <f t="shared" si="2"/>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3"/>
        <v>#DIV/0!</v>
      </c>
      <c r="H61" s="103" t="e">
        <f t="shared" si="1"/>
        <v>#DIV/0!</v>
      </c>
      <c r="I61" s="39">
        <v>1</v>
      </c>
      <c r="J61" s="104" t="e">
        <f t="shared" si="2"/>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3"/>
        <v>#DIV/0!</v>
      </c>
      <c r="H62" s="103" t="e">
        <f t="shared" si="1"/>
        <v>#DIV/0!</v>
      </c>
      <c r="I62" s="39">
        <v>1</v>
      </c>
      <c r="J62" s="104" t="e">
        <f t="shared" si="2"/>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3"/>
        <v>#DIV/0!</v>
      </c>
      <c r="H63" s="103" t="e">
        <f t="shared" si="1"/>
        <v>#DIV/0!</v>
      </c>
      <c r="I63" s="39">
        <v>1</v>
      </c>
      <c r="J63" s="104" t="e">
        <f t="shared" si="2"/>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3"/>
        <v>#DIV/0!</v>
      </c>
      <c r="H64" s="103" t="e">
        <f t="shared" si="1"/>
        <v>#DIV/0!</v>
      </c>
      <c r="I64" s="39">
        <v>1</v>
      </c>
      <c r="J64" s="104" t="e">
        <f t="shared" si="2"/>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3"/>
        <v>#DIV/0!</v>
      </c>
      <c r="H65" s="103" t="e">
        <f t="shared" si="1"/>
        <v>#DIV/0!</v>
      </c>
      <c r="I65" s="39">
        <v>1</v>
      </c>
      <c r="J65" s="104" t="e">
        <f t="shared" si="2"/>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3"/>
        <v>#DIV/0!</v>
      </c>
      <c r="H66" s="103" t="e">
        <f t="shared" si="1"/>
        <v>#DIV/0!</v>
      </c>
      <c r="I66" s="39">
        <v>1</v>
      </c>
      <c r="J66" s="104" t="e">
        <f t="shared" si="2"/>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3"/>
        <v>#DIV/0!</v>
      </c>
      <c r="H67" s="103" t="e">
        <f t="shared" si="1"/>
        <v>#DIV/0!</v>
      </c>
      <c r="I67" s="39">
        <v>1</v>
      </c>
      <c r="J67" s="104" t="e">
        <f t="shared" si="2"/>
        <v>#DIV/0!</v>
      </c>
      <c r="O67" s="5"/>
      <c r="X67" s="37"/>
    </row>
    <row r="68" spans="1:28" x14ac:dyDescent="0.25">
      <c r="A68" s="3"/>
      <c r="B68" s="4"/>
      <c r="C68" s="81"/>
      <c r="D68" s="84"/>
      <c r="E68" s="84"/>
      <c r="F68" s="76" t="e">
        <f t="shared" si="0"/>
        <v>#DIV/0!</v>
      </c>
      <c r="G68" s="77" t="e">
        <f t="shared" si="3"/>
        <v>#DIV/0!</v>
      </c>
      <c r="H68" s="103" t="e">
        <f t="shared" si="1"/>
        <v>#DIV/0!</v>
      </c>
      <c r="I68" s="39">
        <v>1</v>
      </c>
      <c r="J68" s="104" t="e">
        <f t="shared" si="2"/>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6"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ABS((STDEV(D87:E87)/AVERAGE(D87:E87))*100)</f>
        <v>#DIV/0!</v>
      </c>
      <c r="H87" s="103" t="e">
        <f t="shared" si="6"/>
        <v>#DIV/0!</v>
      </c>
      <c r="I87" s="39">
        <v>1</v>
      </c>
      <c r="J87" s="104" t="e">
        <f t="shared" si="7"/>
        <v>#DIV/0!</v>
      </c>
      <c r="O87" s="5"/>
    </row>
    <row r="88" spans="1:15" ht="15.75" thickBot="1" x14ac:dyDescent="0.3">
      <c r="A88" s="3"/>
      <c r="B88" s="4"/>
      <c r="C88" s="88"/>
      <c r="D88" s="109"/>
      <c r="E88" s="109"/>
      <c r="F88" s="90" t="e">
        <f t="shared" si="0"/>
        <v>#DIV/0!</v>
      </c>
      <c r="G88" s="91" t="e">
        <f t="shared" si="3"/>
        <v>#DIV/0!</v>
      </c>
      <c r="H88" s="110" t="e">
        <f t="shared" si="1"/>
        <v>#DIV/0!</v>
      </c>
      <c r="I88" s="48">
        <v>1</v>
      </c>
      <c r="J88" s="111" t="e">
        <f t="shared" si="2"/>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DfmN7XhiR5kcN+WfCPTdpnwylZCJiqOhTcIzgu4MHRGZuxpdd0xaWac2iFfy9cjJ4EpSIubZ/JkCTXvvAvzVLw==" saltValue="3oZLE7WcyI+aJykIZi9pFg=="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69" priority="1" stopIfTrue="1" operator="lessThan">
      <formula>$G$25</formula>
    </cfRule>
    <cfRule type="cellIs" dxfId="68" priority="2" stopIfTrue="1" operator="between">
      <formula>$G$25</formula>
      <formula>$G$28</formula>
    </cfRule>
    <cfRule type="cellIs" dxfId="67" priority="3" stopIfTrue="1" operator="greaterThan">
      <formula>$G$28</formula>
    </cfRule>
  </conditionalFormatting>
  <conditionalFormatting sqref="H24:H28 G46:G88">
    <cfRule type="cellIs" dxfId="66" priority="9" stopIfTrue="1" operator="equal">
      <formula>20</formula>
    </cfRule>
    <cfRule type="cellIs" dxfId="65" priority="10" stopIfTrue="1" operator="lessThan">
      <formula>20</formula>
    </cfRule>
    <cfRule type="cellIs" dxfId="64" priority="11" stopIfTrue="1" operator="greaterThan">
      <formula>20</formula>
    </cfRule>
  </conditionalFormatting>
  <conditionalFormatting sqref="J25:J28">
    <cfRule type="cellIs" dxfId="63" priority="4" stopIfTrue="1" operator="equal">
      <formula>35</formula>
    </cfRule>
    <cfRule type="cellIs" dxfId="62" priority="5" stopIfTrue="1" operator="lessThan">
      <formula>35</formula>
    </cfRule>
    <cfRule type="cellIs" dxfId="61" priority="6" stopIfTrue="1" operator="greaterThan">
      <formula>35</formula>
    </cfRule>
  </conditionalFormatting>
  <conditionalFormatting sqref="J46:J88">
    <cfRule type="cellIs" dxfId="60" priority="12" stopIfTrue="1" operator="between">
      <formula>#REF!</formula>
      <formula>#REF!</formula>
    </cfRule>
    <cfRule type="cellIs" dxfId="59" priority="13" stopIfTrue="1" operator="lessThan">
      <formula>#REF!</formula>
    </cfRule>
    <cfRule type="cellIs" dxfId="58" priority="14" stopIfTrue="1" operator="greaterThan">
      <formula>#REF!</formula>
    </cfRule>
  </conditionalFormatting>
  <conditionalFormatting sqref="N24:N28">
    <cfRule type="cellIs" dxfId="57" priority="7" stopIfTrue="1" operator="equal">
      <formula>"Incorrect"</formula>
    </cfRule>
    <cfRule type="cellIs" dxfId="5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A4B19-1EDB-4AD1-B2D8-DF251259DC15}">
  <dimension ref="A1:CV366"/>
  <sheetViews>
    <sheetView zoomScaleNormal="100" workbookViewId="0">
      <selection activeCell="R6" sqref="R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83</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106</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IF(F60&lt;$G$25, "&lt; LoQ",IF(F60&gt;$G$28,"&gt; ULoQ",H60*I60))</f>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6"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78"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IF(F79&lt;$G$25, "&lt; LoQ",IF(F79&gt;$G$28,"&gt; ULoQ",H79*I79))</f>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ref="J80:J87" si="8">IF(F80&lt;$G$25, "&lt; LoQ",IF(F80&gt;$G$28,"&gt; ULoQ",H80*I80))</f>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8"/>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8"/>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8"/>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8"/>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8"/>
        <v>#DIV/0!</v>
      </c>
      <c r="O85" s="86"/>
    </row>
    <row r="86" spans="1:15" x14ac:dyDescent="0.25">
      <c r="A86" s="3"/>
      <c r="B86" s="4"/>
      <c r="C86" s="81"/>
      <c r="D86" s="84"/>
      <c r="E86" s="84"/>
      <c r="F86" s="76" t="e">
        <f t="shared" si="4"/>
        <v>#DIV/0!</v>
      </c>
      <c r="G86" s="77" t="e">
        <f t="shared" si="5"/>
        <v>#DIV/0!</v>
      </c>
      <c r="H86" s="103" t="e">
        <f t="shared" si="6"/>
        <v>#DIV/0!</v>
      </c>
      <c r="I86" s="39">
        <v>1</v>
      </c>
      <c r="J86" s="104" t="e">
        <f t="shared" si="8"/>
        <v>#DIV/0!</v>
      </c>
      <c r="O86" s="5"/>
    </row>
    <row r="87" spans="1:15" x14ac:dyDescent="0.25">
      <c r="A87" s="3"/>
      <c r="B87" s="4"/>
      <c r="C87" s="81"/>
      <c r="D87" s="84"/>
      <c r="E87" s="84"/>
      <c r="F87" s="76" t="e">
        <f>AVERAGE(D87:E87)-(AVERAGE(E$24:F$24))</f>
        <v>#DIV/0!</v>
      </c>
      <c r="G87" s="77" t="e">
        <f t="shared" si="5"/>
        <v>#DIV/0!</v>
      </c>
      <c r="H87" s="103" t="e">
        <f>IF(F87&lt;$G$25, "&lt; LoQ",IF(F87&gt;$G$28,"&gt; ULoQ",((-$I$35+SQRT(POWER($I$35,2)-4*$I$34*($I$36-F87)))/(2*$I$34))))</f>
        <v>#DIV/0!</v>
      </c>
      <c r="I87" s="39">
        <v>1</v>
      </c>
      <c r="J87" s="104" t="e">
        <f t="shared" si="8"/>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25"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tlFBkjbk4UIyIU0q34nkg7vwI+E5Fny5wqT082MmqoaJuPksB2lXbIfeZyVPja150UHeCeAts5mZNswXP3kewA==" saltValue="FDT3gFoKA4q3kAbmt70M1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55" priority="1" stopIfTrue="1" operator="lessThan">
      <formula>$G$25</formula>
    </cfRule>
    <cfRule type="cellIs" dxfId="54" priority="2" stopIfTrue="1" operator="between">
      <formula>$G$25</formula>
      <formula>$G$28</formula>
    </cfRule>
    <cfRule type="cellIs" dxfId="53" priority="3" stopIfTrue="1" operator="greaterThan">
      <formula>$G$28</formula>
    </cfRule>
  </conditionalFormatting>
  <conditionalFormatting sqref="H24:H28 G46:G88">
    <cfRule type="cellIs" dxfId="52" priority="9" stopIfTrue="1" operator="equal">
      <formula>20</formula>
    </cfRule>
    <cfRule type="cellIs" dxfId="51" priority="10" stopIfTrue="1" operator="lessThan">
      <formula>20</formula>
    </cfRule>
    <cfRule type="cellIs" dxfId="50" priority="11" stopIfTrue="1" operator="greaterThan">
      <formula>20</formula>
    </cfRule>
  </conditionalFormatting>
  <conditionalFormatting sqref="J25:J28">
    <cfRule type="cellIs" dxfId="49" priority="4" stopIfTrue="1" operator="equal">
      <formula>35</formula>
    </cfRule>
    <cfRule type="cellIs" dxfId="48" priority="5" stopIfTrue="1" operator="lessThan">
      <formula>35</formula>
    </cfRule>
    <cfRule type="cellIs" dxfId="47" priority="6" stopIfTrue="1" operator="greaterThan">
      <formula>35</formula>
    </cfRule>
  </conditionalFormatting>
  <conditionalFormatting sqref="J46:J88">
    <cfRule type="cellIs" dxfId="46" priority="12" stopIfTrue="1" operator="between">
      <formula>#REF!</formula>
      <formula>#REF!</formula>
    </cfRule>
    <cfRule type="cellIs" dxfId="45" priority="13" stopIfTrue="1" operator="lessThan">
      <formula>#REF!</formula>
    </cfRule>
    <cfRule type="cellIs" dxfId="44" priority="14" stopIfTrue="1" operator="greaterThan">
      <formula>#REF!</formula>
    </cfRule>
  </conditionalFormatting>
  <conditionalFormatting sqref="N24:N28">
    <cfRule type="cellIs" dxfId="43" priority="7" stopIfTrue="1" operator="equal">
      <formula>"Incorrect"</formula>
    </cfRule>
    <cfRule type="cellIs" dxfId="4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0C9CA-3266-4611-A22A-142A346B4283}">
  <dimension ref="A1:CV366"/>
  <sheetViews>
    <sheetView topLeftCell="A5" zoomScaleNormal="100" workbookViewId="0">
      <selection activeCell="R8" sqref="R8"/>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84</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107</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77"/>
      <c r="E17" s="178"/>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77"/>
      <c r="E18" s="178"/>
      <c r="G18" s="18" t="s">
        <v>17</v>
      </c>
      <c r="H18" s="22">
        <v>4</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77"/>
      <c r="E19" s="178"/>
      <c r="G19" s="18" t="s">
        <v>18</v>
      </c>
      <c r="H19" s="22">
        <v>10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79"/>
      <c r="E20" s="180"/>
      <c r="G20" s="24" t="s">
        <v>19</v>
      </c>
      <c r="H20" s="25">
        <v>20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4</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10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20</v>
      </c>
      <c r="E28" s="48"/>
      <c r="F28" s="48"/>
      <c r="G28" s="49" t="e">
        <f>(AVERAGE(E28:F28)-$G$24)</f>
        <v>#DIV/0!</v>
      </c>
      <c r="H28" s="50" t="e">
        <f>(STDEV(E28:F28)/AVERAGE(E28:F28))*100</f>
        <v>#DIV/0!</v>
      </c>
      <c r="I28" s="51" t="e">
        <f>(G28/$G$28)</f>
        <v>#DIV/0!</v>
      </c>
      <c r="J28" s="52" t="e">
        <f>(STDEV(I28,J20)/AVERAGE(I28,J20)*100)</f>
        <v>#DIV/0!</v>
      </c>
      <c r="L28" s="53" t="s">
        <v>78</v>
      </c>
      <c r="M28" s="54" t="e">
        <f>AVERAGE(E28:F28)/AVERAGE(E25:F25)</f>
        <v>#DIV/0!</v>
      </c>
      <c r="N28" s="55" t="e">
        <f>IF(M28&gt;2,"Correct","Incorrect")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O33" s="59"/>
      <c r="P33" s="60"/>
      <c r="Q33" s="61"/>
      <c r="R33" s="37"/>
      <c r="S33" s="37"/>
      <c r="T33" s="37"/>
      <c r="U33" s="37"/>
      <c r="V33" s="37"/>
      <c r="W33" s="37"/>
      <c r="X33" s="37"/>
    </row>
    <row r="34" spans="1:28" x14ac:dyDescent="0.25">
      <c r="A34" s="3"/>
      <c r="B34" s="4"/>
      <c r="H34" s="44" t="s">
        <v>33</v>
      </c>
      <c r="I34" s="99" t="e">
        <f t="array" ref="I34">INDEX(LINEST($G$25:$G$28,($D$25:$D$28)^{0,1,2},,TRUE),1,1)</f>
        <v>#VALUE!</v>
      </c>
      <c r="O34" s="5"/>
      <c r="S34" s="37"/>
      <c r="T34" s="37"/>
    </row>
    <row r="35" spans="1:28" x14ac:dyDescent="0.25">
      <c r="A35" s="3"/>
      <c r="B35" s="4"/>
      <c r="H35" s="44" t="s">
        <v>34</v>
      </c>
      <c r="I35" s="101" t="e">
        <f t="array" ref="I35">INDEX(LINEST($G$25:$G$28,($D$25:$D$28)^{0,1,2},,TRUE),1,2)</f>
        <v>#VALUE!</v>
      </c>
      <c r="O35" s="5"/>
    </row>
    <row r="36" spans="1:28" ht="15.75" thickBot="1" x14ac:dyDescent="0.3">
      <c r="A36" s="3"/>
      <c r="B36" s="4"/>
      <c r="D36" s="56"/>
      <c r="E36" s="64"/>
      <c r="F36" s="1"/>
      <c r="H36" s="53" t="s">
        <v>35</v>
      </c>
      <c r="I36" s="102" t="e">
        <f t="array" ref="I36">INDEX(LINEST($G$25:$G$28,($D$25:$D$28)^{0,1,2},,TRUE),1,4)</f>
        <v>#VALUE!</v>
      </c>
      <c r="J36" s="56"/>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n8ySF8XvuS1ynkpjPWMm2cGQVfMNcR7A2Yg5HjjQ6dj00QJ6ROONIWUpQsWdKrmFyFh8/+iJtH1Mz/TEVcoiSA==" saltValue="W+t6xMx0ABOxHga6umzkO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41" priority="1" stopIfTrue="1" operator="lessThan">
      <formula>$G$25</formula>
    </cfRule>
    <cfRule type="cellIs" dxfId="40" priority="2" stopIfTrue="1" operator="between">
      <formula>$G$25</formula>
      <formula>$G$28</formula>
    </cfRule>
    <cfRule type="cellIs" dxfId="39" priority="3" stopIfTrue="1" operator="greaterThan">
      <formula>$G$28</formula>
    </cfRule>
  </conditionalFormatting>
  <conditionalFormatting sqref="H24:H28 G46:G88">
    <cfRule type="cellIs" dxfId="38" priority="9" stopIfTrue="1" operator="equal">
      <formula>20</formula>
    </cfRule>
    <cfRule type="cellIs" dxfId="37" priority="10" stopIfTrue="1" operator="lessThan">
      <formula>20</formula>
    </cfRule>
    <cfRule type="cellIs" dxfId="36" priority="11" stopIfTrue="1" operator="greaterThan">
      <formula>20</formula>
    </cfRule>
  </conditionalFormatting>
  <conditionalFormatting sqref="J25:J28">
    <cfRule type="cellIs" dxfId="35" priority="4" stopIfTrue="1" operator="equal">
      <formula>35</formula>
    </cfRule>
    <cfRule type="cellIs" dxfId="34" priority="5" stopIfTrue="1" operator="lessThan">
      <formula>35</formula>
    </cfRule>
    <cfRule type="cellIs" dxfId="33" priority="6" stopIfTrue="1" operator="greaterThan">
      <formula>35</formula>
    </cfRule>
  </conditionalFormatting>
  <conditionalFormatting sqref="J46:J88">
    <cfRule type="cellIs" dxfId="32" priority="12" stopIfTrue="1" operator="between">
      <formula>#REF!</formula>
      <formula>#REF!</formula>
    </cfRule>
    <cfRule type="cellIs" dxfId="31" priority="13" stopIfTrue="1" operator="lessThan">
      <formula>#REF!</formula>
    </cfRule>
    <cfRule type="cellIs" dxfId="30" priority="14" stopIfTrue="1" operator="greaterThan">
      <formula>#REF!</formula>
    </cfRule>
  </conditionalFormatting>
  <conditionalFormatting sqref="N24:N28">
    <cfRule type="cellIs" dxfId="29" priority="7" stopIfTrue="1" operator="equal">
      <formula>"Incorrect"</formula>
    </cfRule>
    <cfRule type="cellIs" dxfId="2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DE6A-4402-4338-8ABA-1C51BA0479E0}">
  <dimension ref="A1:CV366"/>
  <sheetViews>
    <sheetView zoomScaleNormal="100" workbookViewId="0">
      <selection activeCell="S8" sqref="S8"/>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85</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54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108</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86</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81"/>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82"/>
      <c r="E17" s="178"/>
      <c r="G17" s="18" t="s">
        <v>16</v>
      </c>
      <c r="H17" s="19">
        <v>50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82"/>
      <c r="E18" s="178"/>
      <c r="G18" s="18" t="s">
        <v>17</v>
      </c>
      <c r="H18" s="19">
        <v>150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82"/>
      <c r="E19" s="178"/>
      <c r="G19" s="18" t="s">
        <v>18</v>
      </c>
      <c r="H19" s="19">
        <v>300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83"/>
      <c r="E20" s="180"/>
      <c r="G20" s="24" t="s">
        <v>19</v>
      </c>
      <c r="H20" s="95">
        <v>600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86</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50</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150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300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600</v>
      </c>
      <c r="E28" s="48"/>
      <c r="F28" s="48"/>
      <c r="G28" s="49" t="e">
        <f>(AVERAGE(E28:F28)-$G$24)</f>
        <v>#DIV/0!</v>
      </c>
      <c r="H28" s="50" t="e">
        <f>(STDEV(E28:F28)/AVERAGE(E28:F28))*100</f>
        <v>#DIV/0!</v>
      </c>
      <c r="I28" s="51" t="e">
        <f>(G28/$G$28)</f>
        <v>#DIV/0!</v>
      </c>
      <c r="J28" s="52" t="e">
        <f>(STDEV(I28,J20)/AVERAGE(I28,J20)*100)</f>
        <v>#DIV/0!</v>
      </c>
      <c r="L28" s="53" t="s">
        <v>87</v>
      </c>
      <c r="M28" s="54" t="e">
        <f>AVERAGE(E28:F28)/AVERAGE(E25:F25)</f>
        <v>#DIV/0!</v>
      </c>
      <c r="N28" s="55" t="e">
        <f>IF(M28&gt;2.7,"Correct","Incorrect")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88</v>
      </c>
      <c r="I45" s="72" t="s">
        <v>41</v>
      </c>
      <c r="J45" s="73" t="s">
        <v>89</v>
      </c>
      <c r="L45" s="158" t="s">
        <v>43</v>
      </c>
      <c r="M45" s="159"/>
      <c r="N45" s="160"/>
      <c r="O45" s="5"/>
    </row>
    <row r="46" spans="1:28" x14ac:dyDescent="0.25">
      <c r="A46" s="3"/>
      <c r="B46" s="4"/>
      <c r="C46" s="74"/>
      <c r="D46" s="84"/>
      <c r="E46" s="84"/>
      <c r="F46" s="76" t="e">
        <f>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ref="F47:F88" si="0">AVERAGE(D47:E47)-(AVERAGE(E$24:F$24))</f>
        <v>#DIV/0!</v>
      </c>
      <c r="G47" s="77" t="e">
        <f t="shared" ref="G47:G8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 t="shared" si="1"/>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8EUWPX3wIE/qWD+gUX1W9bc1dRTmBFNyeElk4QTGrzW9nUit3D0Dwo41NlZTjR3eWhvqoudndHdhxVY9pm9sAw==" saltValue="xRs8+TLdp/bk1asrzHXnAw=="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7" priority="1" stopIfTrue="1" operator="lessThan">
      <formula>$G$25</formula>
    </cfRule>
    <cfRule type="cellIs" dxfId="26" priority="2" stopIfTrue="1" operator="between">
      <formula>$G$25</formula>
      <formula>$G$28</formula>
    </cfRule>
    <cfRule type="cellIs" dxfId="25" priority="3" stopIfTrue="1" operator="greaterThan">
      <formula>$G$28</formula>
    </cfRule>
  </conditionalFormatting>
  <conditionalFormatting sqref="H24:H28 G46:G88">
    <cfRule type="cellIs" dxfId="24" priority="9" stopIfTrue="1" operator="equal">
      <formula>20</formula>
    </cfRule>
    <cfRule type="cellIs" dxfId="23" priority="10" stopIfTrue="1" operator="lessThan">
      <formula>20</formula>
    </cfRule>
    <cfRule type="cellIs" dxfId="22" priority="11" stopIfTrue="1" operator="greaterThan">
      <formula>20</formula>
    </cfRule>
  </conditionalFormatting>
  <conditionalFormatting sqref="J25:J28">
    <cfRule type="cellIs" dxfId="21" priority="4" stopIfTrue="1" operator="equal">
      <formula>35</formula>
    </cfRule>
    <cfRule type="cellIs" dxfId="20" priority="5" stopIfTrue="1" operator="lessThan">
      <formula>35</formula>
    </cfRule>
    <cfRule type="cellIs" dxfId="19" priority="6" stopIfTrue="1" operator="greaterThan">
      <formula>35</formula>
    </cfRule>
  </conditionalFormatting>
  <conditionalFormatting sqref="J46:J88">
    <cfRule type="cellIs" dxfId="18" priority="12" stopIfTrue="1" operator="between">
      <formula>#REF!</formula>
      <formula>#REF!</formula>
    </cfRule>
    <cfRule type="cellIs" dxfId="17" priority="13" stopIfTrue="1" operator="lessThan">
      <formula>#REF!</formula>
    </cfRule>
    <cfRule type="cellIs" dxfId="16" priority="14" stopIfTrue="1" operator="greaterThan">
      <formula>#REF!</formula>
    </cfRule>
  </conditionalFormatting>
  <conditionalFormatting sqref="N24:N28">
    <cfRule type="cellIs" dxfId="15" priority="7" stopIfTrue="1" operator="equal">
      <formula>"Incorrect"</formula>
    </cfRule>
    <cfRule type="cellIs" dxfId="1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A2FC3-E8D9-4346-9B2D-F9BDC9763386}">
  <dimension ref="A1:CV366"/>
  <sheetViews>
    <sheetView zoomScaleNormal="100" workbookViewId="0">
      <selection activeCell="Q10" sqref="Q10"/>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51</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54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91</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55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19">
        <v>10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19">
        <v>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19">
        <v>150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95">
        <v>300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55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10</v>
      </c>
      <c r="E25" s="39"/>
      <c r="F25" s="39"/>
      <c r="G25" s="40" t="e">
        <f>(AVERAGE(E25:F25)-$G$24)</f>
        <v>#DIV/0!</v>
      </c>
      <c r="H25" s="41" t="e">
        <f>(STDEV(E25:F25)/AVERAGE(E25:F25))*100</f>
        <v>#DIV/0!</v>
      </c>
      <c r="I25" s="42" t="e">
        <f>(G25/$G$28)</f>
        <v>#DIV/0!</v>
      </c>
      <c r="J25" s="43" t="e">
        <f>(STDEV(I25,J17)/AVERAGE(I25,J17)*100)</f>
        <v>#DIV/0!</v>
      </c>
      <c r="L25" s="44" t="s">
        <v>56</v>
      </c>
      <c r="M25" s="45" t="e">
        <f>AVERAGE(E25:F25)/AVERAGE(E24:F24)</f>
        <v>#DIV/0!</v>
      </c>
      <c r="N25" s="46" t="e">
        <f>IF(M25&gt;1.25,"Correct","Incorrect")</f>
        <v>#DIV/0!</v>
      </c>
      <c r="O25" s="5"/>
      <c r="S25" s="37"/>
      <c r="T25" s="37"/>
      <c r="U25" s="37"/>
      <c r="V25" s="37"/>
      <c r="W25" s="37"/>
      <c r="X25" s="37"/>
    </row>
    <row r="26" spans="1:100" x14ac:dyDescent="0.25">
      <c r="A26" s="3"/>
      <c r="B26" s="4"/>
      <c r="C26" s="38" t="s">
        <v>17</v>
      </c>
      <c r="D26" s="97">
        <v>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150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300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58</v>
      </c>
      <c r="I45" s="72" t="s">
        <v>41</v>
      </c>
      <c r="J45" s="73" t="s">
        <v>59</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ABS((STDEV(D55:E55)/AVERAGE(D55:E55))*100)</f>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ABS((STDEV(D63:E63)/AVERAGE(D63:E63))*100)</f>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3"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ABS((STDEV(D74:E74)/AVERAGE(D74:E74))*100)</f>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ref="G75:G81" si="8">ABS((STDEV(D75:E75)/AVERAGE(D75:E75))*100)</f>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8"/>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8"/>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ABS((STDEV(D82:E82)/AVERAGE(D82:E82))*100)</f>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ref="G83:G87" si="9">ABS((STDEV(D83:E83)/AVERAGE(D83:E83))*100)</f>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9"/>
        <v>#DIV/0!</v>
      </c>
      <c r="H84" s="103" t="e">
        <f t="shared" si="6"/>
        <v>#DIV/0!</v>
      </c>
      <c r="I84" s="39">
        <v>1</v>
      </c>
      <c r="J84" s="104" t="e">
        <f t="shared" si="7"/>
        <v>#DIV/0!</v>
      </c>
      <c r="L84" s="1"/>
      <c r="M84" s="1"/>
      <c r="N84" s="1"/>
      <c r="O84" s="86"/>
    </row>
    <row r="85" spans="1:15" x14ac:dyDescent="0.25">
      <c r="A85" s="3"/>
      <c r="B85" s="4"/>
      <c r="C85" s="81"/>
      <c r="D85" s="84"/>
      <c r="E85" s="84"/>
      <c r="F85" s="76" t="e">
        <f t="shared" si="4"/>
        <v>#DIV/0!</v>
      </c>
      <c r="G85" s="77" t="e">
        <f t="shared" si="9"/>
        <v>#DIV/0!</v>
      </c>
      <c r="H85" s="103" t="e">
        <f t="shared" si="6"/>
        <v>#DIV/0!</v>
      </c>
      <c r="I85" s="39">
        <v>1</v>
      </c>
      <c r="J85" s="104" t="e">
        <f t="shared" si="7"/>
        <v>#DIV/0!</v>
      </c>
      <c r="O85" s="86"/>
    </row>
    <row r="86" spans="1:15" x14ac:dyDescent="0.25">
      <c r="A86" s="3"/>
      <c r="B86" s="4"/>
      <c r="C86" s="81"/>
      <c r="D86" s="84"/>
      <c r="E86" s="84"/>
      <c r="F86" s="76" t="e">
        <f t="shared" si="4"/>
        <v>#DIV/0!</v>
      </c>
      <c r="G86" s="77" t="e">
        <f t="shared" si="9"/>
        <v>#DIV/0!</v>
      </c>
      <c r="H86" s="103" t="e">
        <f t="shared" si="6"/>
        <v>#DIV/0!</v>
      </c>
      <c r="I86" s="39">
        <v>1</v>
      </c>
      <c r="J86" s="104" t="e">
        <f t="shared" si="7"/>
        <v>#DIV/0!</v>
      </c>
      <c r="O86" s="5"/>
    </row>
    <row r="87" spans="1:15" x14ac:dyDescent="0.25">
      <c r="A87" s="3"/>
      <c r="B87" s="4"/>
      <c r="C87" s="81"/>
      <c r="D87" s="84"/>
      <c r="E87" s="84"/>
      <c r="F87" s="76" t="e">
        <f t="shared" si="4"/>
        <v>#DIV/0!</v>
      </c>
      <c r="G87" s="77" t="e">
        <f t="shared" si="9"/>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21"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D6FNhYrIDtEiFUd8nZteyknKMeh7nEoxP+sCvXhwcovcoFDYE81iRzR0Ck+vaps3tg79JOqZvFE5T94N6ueyCg==" saltValue="h+M7hw2VdAAToVhaQ48Zl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65" priority="1" stopIfTrue="1" operator="lessThan">
      <formula>$G$25</formula>
    </cfRule>
    <cfRule type="cellIs" dxfId="264" priority="2" stopIfTrue="1" operator="between">
      <formula>$G$25</formula>
      <formula>$G$28</formula>
    </cfRule>
    <cfRule type="cellIs" dxfId="263" priority="3" stopIfTrue="1" operator="greaterThan">
      <formula>$G$28</formula>
    </cfRule>
  </conditionalFormatting>
  <conditionalFormatting sqref="H24:H28 G46:G88">
    <cfRule type="cellIs" dxfId="262" priority="9" stopIfTrue="1" operator="equal">
      <formula>20</formula>
    </cfRule>
    <cfRule type="cellIs" dxfId="261" priority="10" stopIfTrue="1" operator="lessThan">
      <formula>20</formula>
    </cfRule>
    <cfRule type="cellIs" dxfId="260" priority="11" stopIfTrue="1" operator="greaterThan">
      <formula>20</formula>
    </cfRule>
  </conditionalFormatting>
  <conditionalFormatting sqref="J25:J28">
    <cfRule type="cellIs" dxfId="259" priority="4" stopIfTrue="1" operator="equal">
      <formula>35</formula>
    </cfRule>
    <cfRule type="cellIs" dxfId="258" priority="5" stopIfTrue="1" operator="lessThan">
      <formula>35</formula>
    </cfRule>
    <cfRule type="cellIs" dxfId="257" priority="6" stopIfTrue="1" operator="greaterThan">
      <formula>35</formula>
    </cfRule>
  </conditionalFormatting>
  <conditionalFormatting sqref="J46:J88">
    <cfRule type="cellIs" dxfId="256" priority="12" stopIfTrue="1" operator="between">
      <formula>#REF!</formula>
      <formula>#REF!</formula>
    </cfRule>
    <cfRule type="cellIs" dxfId="255" priority="13" stopIfTrue="1" operator="lessThan">
      <formula>#REF!</formula>
    </cfRule>
    <cfRule type="cellIs" dxfId="254" priority="14" stopIfTrue="1" operator="greaterThan">
      <formula>#REF!</formula>
    </cfRule>
  </conditionalFormatting>
  <conditionalFormatting sqref="N24:N28">
    <cfRule type="cellIs" dxfId="253" priority="7" stopIfTrue="1" operator="equal">
      <formula>"Incorrect"</formula>
    </cfRule>
    <cfRule type="cellIs" dxfId="25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B4445-549B-492B-92BD-49B4736CE16F}">
  <dimension ref="A1:CV366"/>
  <sheetViews>
    <sheetView zoomScaleNormal="100" workbookViewId="0">
      <selection activeCell="S5" sqref="S5"/>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90</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109</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77"/>
      <c r="E17" s="178"/>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77"/>
      <c r="E18" s="178"/>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77"/>
      <c r="E19" s="178"/>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79"/>
      <c r="E20" s="180"/>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ht="15.75" thickBot="1" x14ac:dyDescent="0.3">
      <c r="A31" s="3"/>
      <c r="B31" s="4"/>
      <c r="G31" s="56"/>
      <c r="H31" s="57"/>
      <c r="I31" s="1"/>
      <c r="J31" s="1"/>
      <c r="K31" s="56"/>
      <c r="O31" s="5"/>
      <c r="R31" s="37"/>
      <c r="S31" s="37"/>
      <c r="T31" s="37"/>
      <c r="U31" s="37"/>
      <c r="V31" s="37"/>
      <c r="W31" s="37"/>
      <c r="X31" s="37"/>
    </row>
    <row r="32" spans="1:100" ht="21.75" thickBot="1" x14ac:dyDescent="0.35">
      <c r="A32" s="3"/>
      <c r="B32" s="4"/>
      <c r="G32" s="58"/>
      <c r="H32" s="156" t="s">
        <v>32</v>
      </c>
      <c r="I32" s="157"/>
      <c r="J32" s="58"/>
      <c r="K32" s="56"/>
      <c r="O32" s="5"/>
      <c r="R32" s="37"/>
      <c r="S32" s="37"/>
      <c r="T32" s="37"/>
      <c r="U32" s="37"/>
      <c r="V32" s="37"/>
      <c r="W32" s="37"/>
      <c r="X32" s="37"/>
    </row>
    <row r="33" spans="1:28" x14ac:dyDescent="0.25">
      <c r="A33" s="3"/>
      <c r="B33" s="4"/>
      <c r="H33" s="44" t="s">
        <v>33</v>
      </c>
      <c r="I33" s="99" t="e">
        <f t="array" ref="I33">INDEX(LINEST($G$25:$G$28,($D$25:$D$28)^{0,1,2},,TRUE),1,1)</f>
        <v>#VALUE!</v>
      </c>
      <c r="J33" s="1"/>
      <c r="K33" s="56"/>
      <c r="O33" s="59"/>
      <c r="P33" s="60"/>
      <c r="Q33" s="61"/>
      <c r="R33" s="37"/>
      <c r="S33" s="37"/>
      <c r="T33" s="37"/>
      <c r="U33" s="37"/>
      <c r="V33" s="37"/>
      <c r="W33" s="37"/>
      <c r="X33" s="37"/>
    </row>
    <row r="34" spans="1:28" x14ac:dyDescent="0.25">
      <c r="A34" s="3"/>
      <c r="B34" s="4"/>
      <c r="H34" s="44" t="s">
        <v>34</v>
      </c>
      <c r="I34" s="101" t="e">
        <f t="array" ref="I34">INDEX(LINEST($G$25:$G$28,($D$25:$D$28)^{0,1,2},,TRUE),1,2)</f>
        <v>#VALUE!</v>
      </c>
      <c r="O34" s="5"/>
      <c r="S34" s="37"/>
      <c r="T34" s="37"/>
    </row>
    <row r="35" spans="1:28" ht="15.75" thickBot="1" x14ac:dyDescent="0.3">
      <c r="A35" s="3"/>
      <c r="B35" s="4"/>
      <c r="H35" s="53" t="s">
        <v>35</v>
      </c>
      <c r="I35" s="102" t="e">
        <f t="array" ref="I35">INDEX(LINEST($G$25:$G$28,($D$25:$D$28)^{0,1,2},,TRUE),1,4)</f>
        <v>#VALUE!</v>
      </c>
      <c r="O35" s="5"/>
    </row>
    <row r="36" spans="1:28" ht="18" thickBot="1" x14ac:dyDescent="0.3">
      <c r="A36" s="3"/>
      <c r="B36" s="4"/>
      <c r="D36" s="56"/>
      <c r="E36" s="64"/>
      <c r="F36" s="1"/>
      <c r="H36" s="53" t="s">
        <v>57</v>
      </c>
      <c r="I36" s="102" t="e">
        <f t="array" ref="I36">INDEX(LINEST($G$25:$G$28,($D$25:$D$28)^{1,2},,TRUE),3,1)</f>
        <v>#VALUE!</v>
      </c>
      <c r="J36" s="56"/>
      <c r="O36" s="5"/>
    </row>
    <row r="37" spans="1:28" x14ac:dyDescent="0.25">
      <c r="A37" s="3"/>
      <c r="B37" s="4"/>
      <c r="D37" s="56"/>
      <c r="E37" s="64"/>
      <c r="F37" s="1"/>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oKWrxeAIUn6BepC4SgbPjgGDIsw7ZnAI3Hp565NSP3l8LLZotMwyiNUgT33o24NxHj1lfk3iq/xfYFQeEcWXAg==" saltValue="uU3UI/u8aITm8rezgfht2Q==" spinCount="100000" sheet="1" objects="1" scenarios="1"/>
  <mergeCells count="22">
    <mergeCell ref="C44:G44"/>
    <mergeCell ref="H44:J44"/>
    <mergeCell ref="L45:N45"/>
    <mergeCell ref="L46:L48"/>
    <mergeCell ref="D15:E15"/>
    <mergeCell ref="C16:C20"/>
    <mergeCell ref="D16:E20"/>
    <mergeCell ref="C22:J22"/>
    <mergeCell ref="L23:N23"/>
    <mergeCell ref="H32:I32"/>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3" priority="1" stopIfTrue="1" operator="lessThan">
      <formula>$G$25</formula>
    </cfRule>
    <cfRule type="cellIs" dxfId="12" priority="2" stopIfTrue="1" operator="between">
      <formula>$G$25</formula>
      <formula>$G$28</formula>
    </cfRule>
    <cfRule type="cellIs" dxfId="11" priority="3" stopIfTrue="1" operator="greaterThan">
      <formula>$G$28</formula>
    </cfRule>
  </conditionalFormatting>
  <conditionalFormatting sqref="H24:H28 G46:G88">
    <cfRule type="cellIs" dxfId="10" priority="9" stopIfTrue="1" operator="equal">
      <formula>20</formula>
    </cfRule>
    <cfRule type="cellIs" dxfId="9" priority="10" stopIfTrue="1" operator="lessThan">
      <formula>20</formula>
    </cfRule>
    <cfRule type="cellIs" dxfId="8" priority="11" stopIfTrue="1" operator="greaterThan">
      <formula>20</formula>
    </cfRule>
  </conditionalFormatting>
  <conditionalFormatting sqref="J25:J28">
    <cfRule type="cellIs" dxfId="7" priority="4" stopIfTrue="1" operator="equal">
      <formula>35</formula>
    </cfRule>
    <cfRule type="cellIs" dxfId="6" priority="5" stopIfTrue="1" operator="lessThan">
      <formula>35</formula>
    </cfRule>
    <cfRule type="cellIs" dxfId="5" priority="6" stopIfTrue="1" operator="greaterThan">
      <formula>35</formula>
    </cfRule>
  </conditionalFormatting>
  <conditionalFormatting sqref="J46:J88">
    <cfRule type="cellIs" dxfId="4" priority="12" stopIfTrue="1" operator="between">
      <formula>#REF!</formula>
      <formula>#REF!</formula>
    </cfRule>
    <cfRule type="cellIs" dxfId="3" priority="13" stopIfTrue="1" operator="lessThan">
      <formula>#REF!</formula>
    </cfRule>
    <cfRule type="cellIs" dxfId="2" priority="14" stopIfTrue="1" operator="greaterThan">
      <formula>#REF!</formula>
    </cfRule>
  </conditionalFormatting>
  <conditionalFormatting sqref="N24:N28">
    <cfRule type="cellIs" dxfId="1" priority="7" stopIfTrue="1" operator="equal">
      <formula>"Incorrect"</formula>
    </cfRule>
    <cfRule type="cellIs" dxfId="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A9672-D216-4C5E-8A75-C1A1CDDEA15E}">
  <dimension ref="A1:CV366"/>
  <sheetViews>
    <sheetView topLeftCell="A2" zoomScaleNormal="100" workbookViewId="0">
      <selection activeCell="A2"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61</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92</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62</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0.2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1</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62</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0.2</v>
      </c>
      <c r="E25" s="39"/>
      <c r="F25" s="39"/>
      <c r="G25" s="40" t="e">
        <f>(AVERAGE(E25:F25)-$G$24)</f>
        <v>#DIV/0!</v>
      </c>
      <c r="H25" s="41" t="e">
        <f>(STDEV(E25:F25)/AVERAGE(E25:F25))*100</f>
        <v>#DIV/0!</v>
      </c>
      <c r="I25" s="42" t="e">
        <f>(G25/$G$28)</f>
        <v>#DIV/0!</v>
      </c>
      <c r="J25" s="43" t="e">
        <f>(STDEV(I25,J17)/AVERAGE(I25,J17)*100)</f>
        <v>#DIV/0!</v>
      </c>
      <c r="L25" s="44" t="s">
        <v>63</v>
      </c>
      <c r="M25" s="45" t="e">
        <f>AVERAGE(E25:F25)/AVERAGE(E24:F24)</f>
        <v>#DIV/0!</v>
      </c>
      <c r="N25" s="46" t="e">
        <f>IF(M25&gt;1.9,"Correct","Incorrect")</f>
        <v>#DIV/0!</v>
      </c>
      <c r="O25" s="5"/>
      <c r="S25" s="37"/>
      <c r="T25" s="37"/>
      <c r="U25" s="37"/>
      <c r="V25" s="37"/>
      <c r="W25" s="37"/>
      <c r="X25" s="37"/>
    </row>
    <row r="26" spans="1:100" x14ac:dyDescent="0.25">
      <c r="A26" s="3"/>
      <c r="B26" s="4"/>
      <c r="C26" s="38" t="s">
        <v>17</v>
      </c>
      <c r="D26" s="42">
        <v>1</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 t="array" ref="I34">INDEX(LINEST($G$25:$G$28,($D$25:$D$28)^{0,1,2},,TRUE),1,1)</f>
        <v>#VALUE!</v>
      </c>
      <c r="J34" s="1"/>
      <c r="L34" s="100"/>
      <c r="O34" s="5"/>
      <c r="S34" s="37"/>
      <c r="T34" s="37"/>
    </row>
    <row r="35" spans="1:28" x14ac:dyDescent="0.25">
      <c r="A35" s="3"/>
      <c r="B35" s="4"/>
      <c r="H35" s="44" t="s">
        <v>34</v>
      </c>
      <c r="I35" s="101" t="e">
        <f t="array" ref="I35">INDEX(LINEST($G$25:$G$28,($D$25:$D$28)^{0,1,2},,TRUE),1,2)</f>
        <v>#VALUE!</v>
      </c>
      <c r="L35" s="100"/>
      <c r="O35" s="5"/>
    </row>
    <row r="36" spans="1:28" ht="15.75" thickBot="1" x14ac:dyDescent="0.3">
      <c r="A36" s="3"/>
      <c r="B36" s="4"/>
      <c r="D36" s="56"/>
      <c r="E36" s="64"/>
      <c r="F36" s="1"/>
      <c r="H36" s="53" t="s">
        <v>35</v>
      </c>
      <c r="I36" s="102" t="e">
        <f t="array" ref="I36">INDEX(LINEST($G$25:$G$28,($D$25:$D$28)^{0,1,2},,TRUE),1,4)</f>
        <v>#VALUE!</v>
      </c>
      <c r="J36" s="56"/>
      <c r="L36" s="100"/>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IF(F52&lt;$G$25, "&lt; LoQ",IF(F52&gt;$G$28,"&gt; ULoQ",H52*I52))</f>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ABS((STDEV(D55:E55)/AVERAGE(D55:E55))*100)</f>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ABS((STDEV(D63:E63)/AVERAGE(D63:E63))*100)</f>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3" si="5">ABS((STDEV(D69:E69)/AVERAGE(D69:E69))*100)</f>
        <v>#DIV/0!</v>
      </c>
      <c r="H69" s="103" t="e">
        <f t="shared" ref="H69:H87" si="6">IF(F69&lt;$G$25, "&lt; LoQ",IF(F69&gt;$G$28,"&gt; ULoQ",((-$I$35+SQRT(POWER($I$35,2)-4*$I$34*($I$36-F69)))/(2*$I$34))))</f>
        <v>#DIV/0!</v>
      </c>
      <c r="I69" s="39">
        <v>1</v>
      </c>
      <c r="J69" s="104" t="e">
        <f t="shared" ref="J69:J70"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IF(F71&lt;$G$25, "&lt; LoQ",IF(F71&gt;$G$28,"&gt; ULoQ",H71*I71))</f>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ref="J72:J87" si="8">IF(F72&lt;$G$25, "&lt; LoQ",IF(F72&gt;$G$28,"&gt; ULoQ",H72*I72))</f>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8"/>
        <v>#DIV/0!</v>
      </c>
      <c r="L73" s="1"/>
      <c r="M73" s="1"/>
      <c r="N73" s="1"/>
      <c r="O73" s="86"/>
    </row>
    <row r="74" spans="1:28" x14ac:dyDescent="0.25">
      <c r="A74" s="3"/>
      <c r="B74" s="4"/>
      <c r="C74" s="81"/>
      <c r="D74" s="84"/>
      <c r="E74" s="84"/>
      <c r="F74" s="76" t="e">
        <f t="shared" si="4"/>
        <v>#DIV/0!</v>
      </c>
      <c r="G74" s="77" t="e">
        <f>ABS((STDEV(D74:E74)/AVERAGE(D74:E74))*100)</f>
        <v>#DIV/0!</v>
      </c>
      <c r="H74" s="103" t="e">
        <f t="shared" si="6"/>
        <v>#DIV/0!</v>
      </c>
      <c r="I74" s="39">
        <v>1</v>
      </c>
      <c r="J74" s="104" t="e">
        <f t="shared" si="8"/>
        <v>#DIV/0!</v>
      </c>
      <c r="L74" s="105"/>
      <c r="M74" s="106"/>
      <c r="N74" s="1"/>
      <c r="O74" s="86"/>
    </row>
    <row r="75" spans="1:28" x14ac:dyDescent="0.25">
      <c r="A75" s="3"/>
      <c r="B75" s="4"/>
      <c r="C75" s="81"/>
      <c r="D75" s="84"/>
      <c r="E75" s="84"/>
      <c r="F75" s="76" t="e">
        <f t="shared" si="4"/>
        <v>#DIV/0!</v>
      </c>
      <c r="G75" s="77" t="e">
        <f t="shared" ref="G75:G81" si="9">ABS((STDEV(D75:E75)/AVERAGE(D75:E75))*100)</f>
        <v>#DIV/0!</v>
      </c>
      <c r="H75" s="103" t="e">
        <f t="shared" si="6"/>
        <v>#DIV/0!</v>
      </c>
      <c r="I75" s="39">
        <v>1</v>
      </c>
      <c r="J75" s="104" t="e">
        <f t="shared" si="8"/>
        <v>#DIV/0!</v>
      </c>
      <c r="L75" s="1"/>
      <c r="M75" s="1"/>
      <c r="N75" s="1"/>
      <c r="O75" s="86"/>
    </row>
    <row r="76" spans="1:28" x14ac:dyDescent="0.25">
      <c r="A76" s="3"/>
      <c r="B76" s="4"/>
      <c r="C76" s="81"/>
      <c r="D76" s="84"/>
      <c r="E76" s="84"/>
      <c r="F76" s="76" t="e">
        <f t="shared" si="4"/>
        <v>#DIV/0!</v>
      </c>
      <c r="G76" s="77" t="e">
        <f t="shared" si="9"/>
        <v>#DIV/0!</v>
      </c>
      <c r="H76" s="103" t="e">
        <f t="shared" si="6"/>
        <v>#DIV/0!</v>
      </c>
      <c r="I76" s="39">
        <v>1</v>
      </c>
      <c r="J76" s="104" t="e">
        <f t="shared" si="8"/>
        <v>#DIV/0!</v>
      </c>
      <c r="M76" s="1"/>
      <c r="N76" s="1"/>
      <c r="O76" s="86"/>
    </row>
    <row r="77" spans="1:28" x14ac:dyDescent="0.25">
      <c r="A77" s="3"/>
      <c r="B77" s="4"/>
      <c r="C77" s="81"/>
      <c r="D77" s="84"/>
      <c r="E77" s="84"/>
      <c r="F77" s="76" t="e">
        <f t="shared" si="4"/>
        <v>#DIV/0!</v>
      </c>
      <c r="G77" s="77" t="e">
        <f t="shared" si="9"/>
        <v>#DIV/0!</v>
      </c>
      <c r="H77" s="103" t="e">
        <f t="shared" si="6"/>
        <v>#DIV/0!</v>
      </c>
      <c r="I77" s="39">
        <v>1</v>
      </c>
      <c r="J77" s="104" t="e">
        <f t="shared" si="8"/>
        <v>#DIV/0!</v>
      </c>
      <c r="L77" s="1"/>
      <c r="M77" s="1"/>
      <c r="N77" s="107"/>
      <c r="O77" s="86"/>
    </row>
    <row r="78" spans="1:28" x14ac:dyDescent="0.25">
      <c r="A78" s="3"/>
      <c r="B78" s="4"/>
      <c r="C78" s="81"/>
      <c r="D78" s="84"/>
      <c r="E78" s="84"/>
      <c r="F78" s="76" t="e">
        <f t="shared" si="4"/>
        <v>#DIV/0!</v>
      </c>
      <c r="G78" s="77" t="e">
        <f t="shared" si="9"/>
        <v>#DIV/0!</v>
      </c>
      <c r="H78" s="103" t="e">
        <f t="shared" si="6"/>
        <v>#DIV/0!</v>
      </c>
      <c r="I78" s="39">
        <v>1</v>
      </c>
      <c r="J78" s="104" t="e">
        <f t="shared" si="8"/>
        <v>#DIV/0!</v>
      </c>
      <c r="L78" s="1"/>
      <c r="M78" s="1"/>
      <c r="N78" s="1"/>
      <c r="O78" s="86"/>
    </row>
    <row r="79" spans="1:28" x14ac:dyDescent="0.25">
      <c r="A79" s="3"/>
      <c r="B79" s="4"/>
      <c r="C79" s="81"/>
      <c r="D79" s="84"/>
      <c r="E79" s="84"/>
      <c r="F79" s="76" t="e">
        <f t="shared" si="4"/>
        <v>#DIV/0!</v>
      </c>
      <c r="G79" s="77" t="e">
        <f t="shared" si="9"/>
        <v>#DIV/0!</v>
      </c>
      <c r="H79" s="103" t="e">
        <f t="shared" si="6"/>
        <v>#DIV/0!</v>
      </c>
      <c r="I79" s="39">
        <v>1</v>
      </c>
      <c r="J79" s="104" t="e">
        <f t="shared" si="8"/>
        <v>#DIV/0!</v>
      </c>
      <c r="L79" s="108"/>
      <c r="M79" s="1"/>
      <c r="N79" s="1"/>
      <c r="O79" s="86"/>
    </row>
    <row r="80" spans="1:28" x14ac:dyDescent="0.25">
      <c r="A80" s="3"/>
      <c r="B80" s="4"/>
      <c r="C80" s="81"/>
      <c r="D80" s="84"/>
      <c r="E80" s="84"/>
      <c r="F80" s="76" t="e">
        <f t="shared" si="4"/>
        <v>#DIV/0!</v>
      </c>
      <c r="G80" s="77" t="e">
        <f t="shared" si="9"/>
        <v>#DIV/0!</v>
      </c>
      <c r="H80" s="103" t="e">
        <f t="shared" si="6"/>
        <v>#DIV/0!</v>
      </c>
      <c r="I80" s="39">
        <v>1</v>
      </c>
      <c r="J80" s="104" t="e">
        <f t="shared" si="8"/>
        <v>#DIV/0!</v>
      </c>
      <c r="L80" s="1"/>
      <c r="M80" s="1"/>
      <c r="N80" s="1"/>
      <c r="O80" s="86"/>
    </row>
    <row r="81" spans="1:15" x14ac:dyDescent="0.25">
      <c r="A81" s="3"/>
      <c r="B81" s="4"/>
      <c r="C81" s="81"/>
      <c r="D81" s="84"/>
      <c r="E81" s="84"/>
      <c r="F81" s="76" t="e">
        <f t="shared" si="4"/>
        <v>#DIV/0!</v>
      </c>
      <c r="G81" s="77" t="e">
        <f t="shared" si="9"/>
        <v>#DIV/0!</v>
      </c>
      <c r="H81" s="103" t="e">
        <f t="shared" si="6"/>
        <v>#DIV/0!</v>
      </c>
      <c r="I81" s="39">
        <v>1</v>
      </c>
      <c r="J81" s="104" t="e">
        <f t="shared" si="8"/>
        <v>#DIV/0!</v>
      </c>
      <c r="L81" s="1"/>
      <c r="M81" s="1"/>
      <c r="N81" s="1"/>
      <c r="O81" s="86"/>
    </row>
    <row r="82" spans="1:15" x14ac:dyDescent="0.25">
      <c r="A82" s="3"/>
      <c r="B82" s="4"/>
      <c r="C82" s="81"/>
      <c r="D82" s="84"/>
      <c r="E82" s="84"/>
      <c r="F82" s="76" t="e">
        <f t="shared" si="4"/>
        <v>#DIV/0!</v>
      </c>
      <c r="G82" s="77" t="e">
        <f>ABS((STDEV(D82:E82)/AVERAGE(D82:E82))*100)</f>
        <v>#DIV/0!</v>
      </c>
      <c r="H82" s="103" t="e">
        <f t="shared" si="6"/>
        <v>#DIV/0!</v>
      </c>
      <c r="I82" s="39">
        <v>1</v>
      </c>
      <c r="J82" s="104" t="e">
        <f t="shared" si="8"/>
        <v>#DIV/0!</v>
      </c>
      <c r="L82" s="1"/>
      <c r="M82" s="1"/>
      <c r="N82" s="1"/>
      <c r="O82" s="86"/>
    </row>
    <row r="83" spans="1:15" x14ac:dyDescent="0.25">
      <c r="A83" s="3"/>
      <c r="B83" s="4"/>
      <c r="C83" s="81"/>
      <c r="D83" s="84"/>
      <c r="E83" s="84"/>
      <c r="F83" s="76" t="e">
        <f t="shared" si="4"/>
        <v>#DIV/0!</v>
      </c>
      <c r="G83" s="77" t="e">
        <f t="shared" ref="G83:G87" si="10">ABS((STDEV(D83:E83)/AVERAGE(D83:E83))*100)</f>
        <v>#DIV/0!</v>
      </c>
      <c r="H83" s="103" t="e">
        <f t="shared" si="6"/>
        <v>#DIV/0!</v>
      </c>
      <c r="I83" s="39">
        <v>1</v>
      </c>
      <c r="J83" s="104" t="e">
        <f t="shared" si="8"/>
        <v>#DIV/0!</v>
      </c>
      <c r="L83" s="1"/>
      <c r="M83" s="1"/>
      <c r="N83" s="1"/>
      <c r="O83" s="86"/>
    </row>
    <row r="84" spans="1:15" x14ac:dyDescent="0.25">
      <c r="A84" s="3"/>
      <c r="B84" s="4"/>
      <c r="C84" s="81"/>
      <c r="D84" s="84"/>
      <c r="E84" s="84"/>
      <c r="F84" s="76" t="e">
        <f t="shared" si="4"/>
        <v>#DIV/0!</v>
      </c>
      <c r="G84" s="77" t="e">
        <f t="shared" si="10"/>
        <v>#DIV/0!</v>
      </c>
      <c r="H84" s="103" t="e">
        <f t="shared" si="6"/>
        <v>#DIV/0!</v>
      </c>
      <c r="I84" s="39">
        <v>1</v>
      </c>
      <c r="J84" s="104" t="e">
        <f t="shared" si="8"/>
        <v>#DIV/0!</v>
      </c>
      <c r="L84" s="1"/>
      <c r="M84" s="1"/>
      <c r="N84" s="1"/>
      <c r="O84" s="86"/>
    </row>
    <row r="85" spans="1:15" x14ac:dyDescent="0.25">
      <c r="A85" s="3"/>
      <c r="B85" s="4"/>
      <c r="C85" s="81"/>
      <c r="D85" s="84"/>
      <c r="E85" s="84"/>
      <c r="F85" s="76" t="e">
        <f t="shared" si="4"/>
        <v>#DIV/0!</v>
      </c>
      <c r="G85" s="77" t="e">
        <f t="shared" si="10"/>
        <v>#DIV/0!</v>
      </c>
      <c r="H85" s="103" t="e">
        <f t="shared" si="6"/>
        <v>#DIV/0!</v>
      </c>
      <c r="I85" s="39">
        <v>1</v>
      </c>
      <c r="J85" s="104" t="e">
        <f t="shared" si="8"/>
        <v>#DIV/0!</v>
      </c>
      <c r="O85" s="86"/>
    </row>
    <row r="86" spans="1:15" x14ac:dyDescent="0.25">
      <c r="A86" s="3"/>
      <c r="B86" s="4"/>
      <c r="C86" s="81"/>
      <c r="D86" s="84"/>
      <c r="E86" s="84"/>
      <c r="F86" s="76" t="e">
        <f t="shared" si="4"/>
        <v>#DIV/0!</v>
      </c>
      <c r="G86" s="77" t="e">
        <f t="shared" si="10"/>
        <v>#DIV/0!</v>
      </c>
      <c r="H86" s="103" t="e">
        <f t="shared" si="6"/>
        <v>#DIV/0!</v>
      </c>
      <c r="I86" s="39">
        <v>1</v>
      </c>
      <c r="J86" s="104" t="e">
        <f t="shared" si="8"/>
        <v>#DIV/0!</v>
      </c>
      <c r="O86" s="5"/>
    </row>
    <row r="87" spans="1:15" x14ac:dyDescent="0.25">
      <c r="A87" s="3"/>
      <c r="B87" s="4"/>
      <c r="C87" s="81"/>
      <c r="D87" s="84"/>
      <c r="E87" s="84"/>
      <c r="F87" s="76" t="e">
        <f t="shared" si="4"/>
        <v>#DIV/0!</v>
      </c>
      <c r="G87" s="77" t="e">
        <f t="shared" si="10"/>
        <v>#DIV/0!</v>
      </c>
      <c r="H87" s="103" t="e">
        <f t="shared" si="6"/>
        <v>#DIV/0!</v>
      </c>
      <c r="I87" s="39">
        <v>1</v>
      </c>
      <c r="J87" s="104" t="e">
        <f t="shared" si="8"/>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MWpya1qdliXQIvtdsaZq7Ej3QnjM3IryEHjoMhYTKlw64u1FVh5S0sIfBvYnUWSULtw2/ZM/61igP/5ZonLJ1w==" saltValue="do3KVRFZclZbIaakfnDPWA=="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51" priority="1" stopIfTrue="1" operator="lessThan">
      <formula>$G$25</formula>
    </cfRule>
    <cfRule type="cellIs" dxfId="250" priority="2" stopIfTrue="1" operator="between">
      <formula>$G$25</formula>
      <formula>$G$28</formula>
    </cfRule>
    <cfRule type="cellIs" dxfId="249" priority="3" stopIfTrue="1" operator="greaterThan">
      <formula>$G$28</formula>
    </cfRule>
  </conditionalFormatting>
  <conditionalFormatting sqref="H24:H28 G46:G88">
    <cfRule type="cellIs" dxfId="248" priority="9" stopIfTrue="1" operator="equal">
      <formula>20</formula>
    </cfRule>
    <cfRule type="cellIs" dxfId="247" priority="10" stopIfTrue="1" operator="lessThan">
      <formula>20</formula>
    </cfRule>
    <cfRule type="cellIs" dxfId="246" priority="11" stopIfTrue="1" operator="greaterThan">
      <formula>20</formula>
    </cfRule>
  </conditionalFormatting>
  <conditionalFormatting sqref="J25:J28">
    <cfRule type="cellIs" dxfId="245" priority="4" stopIfTrue="1" operator="equal">
      <formula>35</formula>
    </cfRule>
    <cfRule type="cellIs" dxfId="244" priority="5" stopIfTrue="1" operator="lessThan">
      <formula>35</formula>
    </cfRule>
    <cfRule type="cellIs" dxfId="243" priority="6" stopIfTrue="1" operator="greaterThan">
      <formula>35</formula>
    </cfRule>
  </conditionalFormatting>
  <conditionalFormatting sqref="J46:J88">
    <cfRule type="cellIs" dxfId="242" priority="12" stopIfTrue="1" operator="between">
      <formula>#REF!</formula>
      <formula>#REF!</formula>
    </cfRule>
    <cfRule type="cellIs" dxfId="241" priority="13" stopIfTrue="1" operator="lessThan">
      <formula>#REF!</formula>
    </cfRule>
    <cfRule type="cellIs" dxfId="240" priority="14" stopIfTrue="1" operator="greaterThan">
      <formula>#REF!</formula>
    </cfRule>
  </conditionalFormatting>
  <conditionalFormatting sqref="N24:N28">
    <cfRule type="cellIs" dxfId="239" priority="7" stopIfTrue="1" operator="equal">
      <formula>"Incorrect"</formula>
    </cfRule>
    <cfRule type="cellIs" dxfId="23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87BD-7CA3-4D32-A02C-2A17A2F499C0}">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64</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112" t="s">
        <v>93</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65"/>
      <c r="E18" s="166"/>
      <c r="G18" s="18" t="s">
        <v>17</v>
      </c>
      <c r="H18" s="22">
        <v>10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65"/>
      <c r="E19" s="166"/>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67"/>
      <c r="E20" s="168"/>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10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BlIbYkYQgBavuDOaemf8dLE8KGO70qt7hL5OnQWSFyKqhixaonz3TCr98Vy3jMbC4rhz+xgBCnGIUpdadp9Hmg==" saltValue="TSoHEtxLdL2zUD60FALX4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37" priority="1" stopIfTrue="1" operator="lessThan">
      <formula>$G$25</formula>
    </cfRule>
    <cfRule type="cellIs" dxfId="236" priority="2" stopIfTrue="1" operator="between">
      <formula>$G$25</formula>
      <formula>$G$28</formula>
    </cfRule>
    <cfRule type="cellIs" dxfId="235" priority="3" stopIfTrue="1" operator="greaterThan">
      <formula>$G$28</formula>
    </cfRule>
  </conditionalFormatting>
  <conditionalFormatting sqref="H24:H28 G46:G88">
    <cfRule type="cellIs" dxfId="234" priority="9" stopIfTrue="1" operator="equal">
      <formula>20</formula>
    </cfRule>
    <cfRule type="cellIs" dxfId="233" priority="10" stopIfTrue="1" operator="lessThan">
      <formula>20</formula>
    </cfRule>
    <cfRule type="cellIs" dxfId="232" priority="11" stopIfTrue="1" operator="greaterThan">
      <formula>20</formula>
    </cfRule>
  </conditionalFormatting>
  <conditionalFormatting sqref="J25:J28">
    <cfRule type="cellIs" dxfId="231" priority="4" stopIfTrue="1" operator="equal">
      <formula>35</formula>
    </cfRule>
    <cfRule type="cellIs" dxfId="230" priority="5" stopIfTrue="1" operator="lessThan">
      <formula>35</formula>
    </cfRule>
    <cfRule type="cellIs" dxfId="229" priority="6" stopIfTrue="1" operator="greaterThan">
      <formula>35</formula>
    </cfRule>
  </conditionalFormatting>
  <conditionalFormatting sqref="J46:J88">
    <cfRule type="cellIs" dxfId="228" priority="12" stopIfTrue="1" operator="between">
      <formula>#REF!</formula>
      <formula>#REF!</formula>
    </cfRule>
    <cfRule type="cellIs" dxfId="227" priority="13" stopIfTrue="1" operator="lessThan">
      <formula>#REF!</formula>
    </cfRule>
    <cfRule type="cellIs" dxfId="226" priority="14" stopIfTrue="1" operator="greaterThan">
      <formula>#REF!</formula>
    </cfRule>
  </conditionalFormatting>
  <conditionalFormatting sqref="N24:N28">
    <cfRule type="cellIs" dxfId="225" priority="7" stopIfTrue="1" operator="equal">
      <formula>"Incorrect"</formula>
    </cfRule>
    <cfRule type="cellIs" dxfId="22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F75A-2F81-486A-8F20-EAB331E10D57}">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66</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94</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65"/>
      <c r="E19" s="166"/>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67"/>
      <c r="E20" s="168"/>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IF(F51&lt;$G$25, "&lt; LoQ",IF(F51&gt;$G$28,"&gt; ULoQ",((-$I$35+SQRT(POWER($I$35,2)-4*$I$34*($I$36-F51)))/(2*$I$34))))</f>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IF(F70&lt;$G$25, "&lt; LoQ",IF(F70&gt;$G$28,"&gt; ULoQ",((-$I$35+SQRT(POWER($I$35,2)-4*$I$34*($I$36-F70)))/(2*$I$34))))</f>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ref="H71:H87" si="8">IF(F71&lt;$G$25, "&lt; LoQ",IF(F71&gt;$G$28,"&gt; ULoQ",((-$I$35+SQRT(POWER($I$35,2)-4*$I$34*($I$36-F71)))/(2*$I$34))))</f>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8"/>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8"/>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8"/>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8"/>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8"/>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8"/>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8"/>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8"/>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8"/>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8"/>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8"/>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8"/>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8"/>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8"/>
        <v>#DIV/0!</v>
      </c>
      <c r="I85" s="39">
        <v>1</v>
      </c>
      <c r="J85" s="104" t="e">
        <f t="shared" si="7"/>
        <v>#DIV/0!</v>
      </c>
      <c r="O85" s="86"/>
    </row>
    <row r="86" spans="1:15" x14ac:dyDescent="0.25">
      <c r="A86" s="3"/>
      <c r="B86" s="4"/>
      <c r="C86" s="81"/>
      <c r="D86" s="84"/>
      <c r="E86" s="84"/>
      <c r="F86" s="76" t="e">
        <f t="shared" si="4"/>
        <v>#DIV/0!</v>
      </c>
      <c r="G86" s="77" t="e">
        <f t="shared" si="5"/>
        <v>#DIV/0!</v>
      </c>
      <c r="H86" s="103" t="e">
        <f t="shared" si="8"/>
        <v>#DIV/0!</v>
      </c>
      <c r="I86" s="39">
        <v>1</v>
      </c>
      <c r="J86" s="104" t="e">
        <f t="shared" si="7"/>
        <v>#DIV/0!</v>
      </c>
      <c r="O86" s="5"/>
    </row>
    <row r="87" spans="1:15" x14ac:dyDescent="0.25">
      <c r="A87" s="3"/>
      <c r="B87" s="4"/>
      <c r="C87" s="81"/>
      <c r="D87" s="84"/>
      <c r="E87" s="84"/>
      <c r="F87" s="76" t="e">
        <f t="shared" si="4"/>
        <v>#DIV/0!</v>
      </c>
      <c r="G87" s="77" t="e">
        <f t="shared" si="5"/>
        <v>#DIV/0!</v>
      </c>
      <c r="H87" s="103" t="e">
        <f t="shared" si="8"/>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Bs550472T80iNngyXuXxpxR2oStyqTE2uVxTK+RZwVoXAxUQcoIuXxZh5P1htt38vUVahV9bc8YLcnakoBVKRg==" saltValue="7fkYFSM77jXI1hWXlP5MF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23" priority="1" stopIfTrue="1" operator="lessThan">
      <formula>$G$25</formula>
    </cfRule>
    <cfRule type="cellIs" dxfId="222" priority="2" stopIfTrue="1" operator="between">
      <formula>$G$25</formula>
      <formula>$G$28</formula>
    </cfRule>
    <cfRule type="cellIs" dxfId="221" priority="3" stopIfTrue="1" operator="greaterThan">
      <formula>$G$28</formula>
    </cfRule>
  </conditionalFormatting>
  <conditionalFormatting sqref="H24:H28 G46:G88">
    <cfRule type="cellIs" dxfId="220" priority="9" stopIfTrue="1" operator="equal">
      <formula>20</formula>
    </cfRule>
    <cfRule type="cellIs" dxfId="219" priority="10" stopIfTrue="1" operator="lessThan">
      <formula>20</formula>
    </cfRule>
    <cfRule type="cellIs" dxfId="218" priority="11" stopIfTrue="1" operator="greaterThan">
      <formula>20</formula>
    </cfRule>
  </conditionalFormatting>
  <conditionalFormatting sqref="J25:J28">
    <cfRule type="cellIs" dxfId="217" priority="4" stopIfTrue="1" operator="equal">
      <formula>35</formula>
    </cfRule>
    <cfRule type="cellIs" dxfId="216" priority="5" stopIfTrue="1" operator="lessThan">
      <formula>35</formula>
    </cfRule>
    <cfRule type="cellIs" dxfId="215" priority="6" stopIfTrue="1" operator="greaterThan">
      <formula>35</formula>
    </cfRule>
  </conditionalFormatting>
  <conditionalFormatting sqref="J46:J88">
    <cfRule type="cellIs" dxfId="214" priority="12" stopIfTrue="1" operator="between">
      <formula>#REF!</formula>
      <formula>#REF!</formula>
    </cfRule>
    <cfRule type="cellIs" dxfId="213" priority="13" stopIfTrue="1" operator="lessThan">
      <formula>#REF!</formula>
    </cfRule>
    <cfRule type="cellIs" dxfId="212" priority="14" stopIfTrue="1" operator="greaterThan">
      <formula>#REF!</formula>
    </cfRule>
  </conditionalFormatting>
  <conditionalFormatting sqref="N24:N28">
    <cfRule type="cellIs" dxfId="211" priority="7" stopIfTrue="1" operator="equal">
      <formula>"Incorrect"</formula>
    </cfRule>
    <cfRule type="cellIs" dxfId="21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71DBD-E949-4F93-9783-2D3D2229DE02}">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67</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54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95</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68</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19">
        <v>20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19">
        <v>80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19">
        <v>200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95">
        <v>400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68</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20</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80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200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400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58</v>
      </c>
      <c r="I45" s="72" t="s">
        <v>41</v>
      </c>
      <c r="J45" s="73" t="s">
        <v>59</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8" si="2">IF(F47&lt;$G$25, "&lt; LoQ",IF(F47&gt;$G$28,"&gt; ULoQ",((-$I$35+SQRT(POWER($I$35,2)-4*$I$34*($I$36-F47)))/(2*$I$34))))</f>
        <v>#DIV/0!</v>
      </c>
      <c r="I47" s="39">
        <v>1</v>
      </c>
      <c r="J47" s="104" t="e">
        <f t="shared" ref="J47:J87"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ref="F50:F68" si="4">AVERAGE(D50:E50)-(AVERAGE(E$24:F$24))</f>
        <v>#DIV/0!</v>
      </c>
      <c r="G50" s="77" t="e">
        <f t="shared" ref="G50:G51" si="5">ABS((STDEV(D50:E50)/AVERAGE(D50:E50))*100)</f>
        <v>#DIV/0!</v>
      </c>
      <c r="H50" s="103" t="e">
        <f t="shared" ref="H50:H68" si="6">IF(F50&lt;$G$25, "&lt; LoQ",IF(F50&gt;$G$28,"&gt; ULoQ",((-$I$35+SQRT(POWER($I$35,2)-4*$I$34*($I$36-F50)))/(2*$I$34))))</f>
        <v>#DIV/0!</v>
      </c>
      <c r="I50" s="39">
        <v>1</v>
      </c>
      <c r="J50" s="104" t="e">
        <f t="shared" ref="J50:J68" si="7">IF(F50&lt;$G$25, "&lt; LoQ",IF(F50&gt;$G$28,"&gt; ULoQ",H50*I50))</f>
        <v>#DIV/0!</v>
      </c>
      <c r="O50" s="5"/>
    </row>
    <row r="51" spans="1:27" x14ac:dyDescent="0.25">
      <c r="A51" s="3"/>
      <c r="B51" s="4"/>
      <c r="C51" s="81"/>
      <c r="D51" s="84"/>
      <c r="E51" s="84"/>
      <c r="F51" s="76" t="e">
        <f t="shared" si="4"/>
        <v>#DIV/0!</v>
      </c>
      <c r="G51" s="77" t="e">
        <f t="shared" si="5"/>
        <v>#DIV/0!</v>
      </c>
      <c r="H51" s="103" t="e">
        <f t="shared" si="6"/>
        <v>#DIV/0!</v>
      </c>
      <c r="I51" s="39">
        <v>1</v>
      </c>
      <c r="J51" s="104" t="e">
        <f t="shared" si="7"/>
        <v>#DIV/0!</v>
      </c>
      <c r="L51" s="1"/>
      <c r="O51" s="5"/>
    </row>
    <row r="52" spans="1:27" x14ac:dyDescent="0.25">
      <c r="A52" s="3"/>
      <c r="B52" s="4"/>
      <c r="C52" s="81"/>
      <c r="D52" s="84"/>
      <c r="E52" s="84"/>
      <c r="F52" s="76" t="e">
        <f t="shared" si="4"/>
        <v>#DIV/0!</v>
      </c>
      <c r="G52" s="77" t="e">
        <f>ABS((STDEV(D52:E52)/AVERAGE(D52:E52))*100)</f>
        <v>#DIV/0!</v>
      </c>
      <c r="H52" s="103" t="e">
        <f t="shared" si="6"/>
        <v>#DIV/0!</v>
      </c>
      <c r="I52" s="39">
        <v>1</v>
      </c>
      <c r="J52" s="104" t="e">
        <f t="shared" si="7"/>
        <v>#DIV/0!</v>
      </c>
      <c r="L52" s="1"/>
      <c r="O52" s="5"/>
    </row>
    <row r="53" spans="1:27" x14ac:dyDescent="0.25">
      <c r="A53" s="3"/>
      <c r="B53" s="4"/>
      <c r="C53" s="81"/>
      <c r="D53" s="84"/>
      <c r="E53" s="84"/>
      <c r="F53" s="76" t="e">
        <f t="shared" si="4"/>
        <v>#DIV/0!</v>
      </c>
      <c r="G53" s="77" t="e">
        <f t="shared" ref="G53:G56" si="8">ABS((STDEV(D53:E53)/AVERAGE(D53:E53))*100)</f>
        <v>#DIV/0!</v>
      </c>
      <c r="H53" s="103" t="e">
        <f t="shared" si="6"/>
        <v>#DIV/0!</v>
      </c>
      <c r="I53" s="39">
        <v>1</v>
      </c>
      <c r="J53" s="104" t="e">
        <f t="shared" si="7"/>
        <v>#DIV/0!</v>
      </c>
      <c r="L53" s="1"/>
      <c r="M53" s="1"/>
      <c r="N53" s="1"/>
      <c r="O53" s="5"/>
    </row>
    <row r="54" spans="1:27" x14ac:dyDescent="0.25">
      <c r="A54" s="3"/>
      <c r="B54" s="4"/>
      <c r="C54" s="81"/>
      <c r="D54" s="84"/>
      <c r="E54" s="84"/>
      <c r="F54" s="76" t="e">
        <f t="shared" si="4"/>
        <v>#DIV/0!</v>
      </c>
      <c r="G54" s="77" t="e">
        <f t="shared" si="8"/>
        <v>#DIV/0!</v>
      </c>
      <c r="H54" s="103" t="e">
        <f t="shared" si="6"/>
        <v>#DIV/0!</v>
      </c>
      <c r="I54" s="39">
        <v>1</v>
      </c>
      <c r="J54" s="104" t="e">
        <f t="shared" si="7"/>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4"/>
        <v>#DIV/0!</v>
      </c>
      <c r="G55" s="77" t="e">
        <f t="shared" si="8"/>
        <v>#DIV/0!</v>
      </c>
      <c r="H55" s="103" t="e">
        <f t="shared" si="6"/>
        <v>#DIV/0!</v>
      </c>
      <c r="I55" s="39">
        <v>1</v>
      </c>
      <c r="J55" s="104" t="e">
        <f t="shared" si="7"/>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4"/>
        <v>#DIV/0!</v>
      </c>
      <c r="G56" s="77" t="e">
        <f t="shared" si="8"/>
        <v>#DIV/0!</v>
      </c>
      <c r="H56" s="103" t="e">
        <f t="shared" si="6"/>
        <v>#DIV/0!</v>
      </c>
      <c r="I56" s="39">
        <v>1</v>
      </c>
      <c r="J56" s="104" t="e">
        <f t="shared" si="7"/>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4"/>
        <v>#DIV/0!</v>
      </c>
      <c r="G57" s="77" t="e">
        <f>ABS((STDEV(D57:E57)/AVERAGE(D57:E57))*100)</f>
        <v>#DIV/0!</v>
      </c>
      <c r="H57" s="103" t="e">
        <f t="shared" si="6"/>
        <v>#DIV/0!</v>
      </c>
      <c r="I57" s="39">
        <v>1</v>
      </c>
      <c r="J57" s="104" t="e">
        <f t="shared" si="7"/>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4"/>
        <v>#DIV/0!</v>
      </c>
      <c r="G58" s="77" t="e">
        <f t="shared" ref="G58:G67" si="9">ABS((STDEV(D58:E58)/AVERAGE(D58:E58))*100)</f>
        <v>#DIV/0!</v>
      </c>
      <c r="H58" s="103" t="e">
        <f t="shared" si="6"/>
        <v>#DIV/0!</v>
      </c>
      <c r="I58" s="39">
        <v>1</v>
      </c>
      <c r="J58" s="104" t="e">
        <f t="shared" si="7"/>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4"/>
        <v>#DIV/0!</v>
      </c>
      <c r="G59" s="77" t="e">
        <f t="shared" si="9"/>
        <v>#DIV/0!</v>
      </c>
      <c r="H59" s="103" t="e">
        <f t="shared" si="6"/>
        <v>#DIV/0!</v>
      </c>
      <c r="I59" s="39">
        <v>1</v>
      </c>
      <c r="J59" s="104" t="e">
        <f t="shared" si="7"/>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4"/>
        <v>#DIV/0!</v>
      </c>
      <c r="G60" s="77" t="e">
        <f t="shared" si="9"/>
        <v>#DIV/0!</v>
      </c>
      <c r="H60" s="103" t="e">
        <f t="shared" si="6"/>
        <v>#DIV/0!</v>
      </c>
      <c r="I60" s="39">
        <v>1</v>
      </c>
      <c r="J60" s="104" t="e">
        <f t="shared" si="7"/>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4"/>
        <v>#DIV/0!</v>
      </c>
      <c r="G61" s="77" t="e">
        <f t="shared" si="9"/>
        <v>#DIV/0!</v>
      </c>
      <c r="H61" s="103" t="e">
        <f t="shared" si="6"/>
        <v>#DIV/0!</v>
      </c>
      <c r="I61" s="39">
        <v>1</v>
      </c>
      <c r="J61" s="104" t="e">
        <f t="shared" si="7"/>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4"/>
        <v>#DIV/0!</v>
      </c>
      <c r="G62" s="77" t="e">
        <f t="shared" si="9"/>
        <v>#DIV/0!</v>
      </c>
      <c r="H62" s="103" t="e">
        <f t="shared" si="6"/>
        <v>#DIV/0!</v>
      </c>
      <c r="I62" s="39">
        <v>1</v>
      </c>
      <c r="J62" s="104" t="e">
        <f t="shared" si="7"/>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4"/>
        <v>#DIV/0!</v>
      </c>
      <c r="G63" s="77" t="e">
        <f t="shared" si="9"/>
        <v>#DIV/0!</v>
      </c>
      <c r="H63" s="103" t="e">
        <f t="shared" si="6"/>
        <v>#DIV/0!</v>
      </c>
      <c r="I63" s="39">
        <v>1</v>
      </c>
      <c r="J63" s="104" t="e">
        <f t="shared" si="7"/>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4"/>
        <v>#DIV/0!</v>
      </c>
      <c r="G64" s="77" t="e">
        <f t="shared" si="9"/>
        <v>#DIV/0!</v>
      </c>
      <c r="H64" s="103" t="e">
        <f t="shared" si="6"/>
        <v>#DIV/0!</v>
      </c>
      <c r="I64" s="39">
        <v>1</v>
      </c>
      <c r="J64" s="104" t="e">
        <f t="shared" si="7"/>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4"/>
        <v>#DIV/0!</v>
      </c>
      <c r="G65" s="77" t="e">
        <f t="shared" si="9"/>
        <v>#DIV/0!</v>
      </c>
      <c r="H65" s="103" t="e">
        <f t="shared" si="6"/>
        <v>#DIV/0!</v>
      </c>
      <c r="I65" s="39">
        <v>1</v>
      </c>
      <c r="J65" s="104" t="e">
        <f t="shared" si="7"/>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4"/>
        <v>#DIV/0!</v>
      </c>
      <c r="G66" s="77" t="e">
        <f t="shared" si="9"/>
        <v>#DIV/0!</v>
      </c>
      <c r="H66" s="103" t="e">
        <f t="shared" si="6"/>
        <v>#DIV/0!</v>
      </c>
      <c r="I66" s="39">
        <v>1</v>
      </c>
      <c r="J66" s="104" t="e">
        <f t="shared" si="7"/>
        <v>#DIV/0!</v>
      </c>
      <c r="O66" s="86"/>
      <c r="P66" s="37"/>
      <c r="Q66" s="37"/>
      <c r="R66" s="37"/>
      <c r="S66" s="37"/>
      <c r="T66" s="37"/>
      <c r="U66" s="37"/>
      <c r="V66" s="37"/>
      <c r="W66" s="37"/>
      <c r="X66" s="37"/>
      <c r="Y66" s="37"/>
      <c r="Z66" s="37"/>
      <c r="AA66" s="37"/>
    </row>
    <row r="67" spans="1:28" x14ac:dyDescent="0.25">
      <c r="A67" s="3"/>
      <c r="B67" s="4"/>
      <c r="C67" s="81"/>
      <c r="D67" s="84"/>
      <c r="E67" s="84"/>
      <c r="F67" s="76" t="e">
        <f t="shared" si="4"/>
        <v>#DIV/0!</v>
      </c>
      <c r="G67" s="77" t="e">
        <f t="shared" si="9"/>
        <v>#DIV/0!</v>
      </c>
      <c r="H67" s="103" t="e">
        <f t="shared" si="6"/>
        <v>#DIV/0!</v>
      </c>
      <c r="I67" s="39">
        <v>1</v>
      </c>
      <c r="J67" s="104" t="e">
        <f t="shared" si="7"/>
        <v>#DIV/0!</v>
      </c>
      <c r="O67" s="5"/>
      <c r="X67" s="37"/>
    </row>
    <row r="68" spans="1:28" x14ac:dyDescent="0.25">
      <c r="A68" s="3"/>
      <c r="B68" s="4"/>
      <c r="C68" s="81"/>
      <c r="D68" s="84"/>
      <c r="E68" s="84"/>
      <c r="F68" s="76" t="e">
        <f t="shared" si="4"/>
        <v>#DIV/0!</v>
      </c>
      <c r="G68" s="77" t="e">
        <f>ABS((STDEV(D68:E68)/AVERAGE(D68:E68))*100)</f>
        <v>#DIV/0!</v>
      </c>
      <c r="H68" s="103" t="e">
        <f t="shared" si="6"/>
        <v>#DIV/0!</v>
      </c>
      <c r="I68" s="39">
        <v>1</v>
      </c>
      <c r="J68" s="104" t="e">
        <f t="shared" si="7"/>
        <v>#DIV/0!</v>
      </c>
      <c r="O68" s="5"/>
      <c r="Q68" s="87"/>
      <c r="R68" s="37"/>
      <c r="S68" s="37"/>
      <c r="T68" s="37"/>
      <c r="U68" s="37"/>
      <c r="V68" s="37"/>
      <c r="W68" s="37"/>
      <c r="X68" s="37"/>
      <c r="Y68" s="37"/>
      <c r="Z68" s="37"/>
      <c r="AA68" s="37"/>
    </row>
    <row r="69" spans="1:28" x14ac:dyDescent="0.25">
      <c r="A69" s="3"/>
      <c r="B69" s="4"/>
      <c r="C69" s="81"/>
      <c r="D69" s="84"/>
      <c r="E69" s="84"/>
      <c r="F69" s="76" t="e">
        <f t="shared" si="0"/>
        <v>#DIV/0!</v>
      </c>
      <c r="G69" s="77" t="e">
        <f t="shared" si="1"/>
        <v>#DIV/0!</v>
      </c>
      <c r="H69" s="103" t="e">
        <f t="shared" si="2"/>
        <v>#DIV/0!</v>
      </c>
      <c r="I69" s="39">
        <v>1</v>
      </c>
      <c r="J69" s="104" t="e">
        <f t="shared" si="3"/>
        <v>#DIV/0!</v>
      </c>
      <c r="O69" s="5"/>
      <c r="Q69" s="37"/>
      <c r="R69" s="37"/>
      <c r="S69" s="37"/>
      <c r="T69" s="37"/>
      <c r="U69" s="37"/>
      <c r="V69" s="37"/>
      <c r="W69" s="37"/>
      <c r="X69" s="37"/>
      <c r="Y69" s="37"/>
      <c r="Z69" s="37"/>
      <c r="AA69" s="37"/>
    </row>
    <row r="70" spans="1:28" x14ac:dyDescent="0.25">
      <c r="A70" s="3"/>
      <c r="B70" s="4"/>
      <c r="C70" s="81"/>
      <c r="D70" s="84"/>
      <c r="E70" s="84"/>
      <c r="F70" s="76" t="e">
        <f t="shared" si="0"/>
        <v>#DIV/0!</v>
      </c>
      <c r="G70" s="77" t="e">
        <f t="shared" si="1"/>
        <v>#DIV/0!</v>
      </c>
      <c r="H70" s="103" t="e">
        <f t="shared" si="2"/>
        <v>#DIV/0!</v>
      </c>
      <c r="I70" s="39">
        <v>1</v>
      </c>
      <c r="J70" s="104" t="e">
        <f t="shared" si="3"/>
        <v>#DIV/0!</v>
      </c>
      <c r="L70" s="1"/>
      <c r="O70" s="5"/>
      <c r="R70" s="87"/>
      <c r="S70" s="87"/>
      <c r="T70" s="87"/>
      <c r="U70" s="87"/>
      <c r="V70" s="87"/>
      <c r="W70" s="87"/>
      <c r="X70" s="87"/>
      <c r="Y70" s="37"/>
      <c r="Z70" s="87"/>
      <c r="AA70" s="87"/>
      <c r="AB70" s="87"/>
    </row>
    <row r="71" spans="1:28" ht="15.75" x14ac:dyDescent="0.25">
      <c r="A71" s="3"/>
      <c r="B71" s="4"/>
      <c r="C71" s="81"/>
      <c r="D71" s="84"/>
      <c r="E71" s="84"/>
      <c r="F71" s="76" t="e">
        <f t="shared" si="0"/>
        <v>#DIV/0!</v>
      </c>
      <c r="G71" s="77" t="e">
        <f>ABS((STDEV(D71:E71)/AVERAGE(D71:E71))*100)</f>
        <v>#DIV/0!</v>
      </c>
      <c r="H71" s="103" t="e">
        <f t="shared" si="2"/>
        <v>#DIV/0!</v>
      </c>
      <c r="I71" s="39">
        <v>1</v>
      </c>
      <c r="J71" s="104" t="e">
        <f t="shared" si="3"/>
        <v>#DIV/0!</v>
      </c>
      <c r="L71" s="1"/>
      <c r="O71" s="5"/>
      <c r="P71" s="94"/>
      <c r="S71" s="37"/>
      <c r="T71" s="37"/>
      <c r="U71" s="37"/>
      <c r="V71" s="37"/>
      <c r="W71" s="37"/>
      <c r="X71" s="37"/>
      <c r="Y71" s="37"/>
      <c r="Z71" s="37"/>
      <c r="AA71" s="37"/>
      <c r="AB71" s="37"/>
    </row>
    <row r="72" spans="1:28" x14ac:dyDescent="0.25">
      <c r="A72" s="3"/>
      <c r="B72" s="4"/>
      <c r="C72" s="81"/>
      <c r="D72" s="84"/>
      <c r="E72" s="84"/>
      <c r="F72" s="76" t="e">
        <f t="shared" si="0"/>
        <v>#DIV/0!</v>
      </c>
      <c r="G72" s="77" t="e">
        <f t="shared" si="1"/>
        <v>#DIV/0!</v>
      </c>
      <c r="H72" s="103" t="e">
        <f t="shared" si="2"/>
        <v>#DIV/0!</v>
      </c>
      <c r="I72" s="39">
        <v>1</v>
      </c>
      <c r="J72" s="104" t="e">
        <f t="shared" si="3"/>
        <v>#DIV/0!</v>
      </c>
      <c r="L72" s="1"/>
      <c r="M72" s="1"/>
      <c r="N72" s="1"/>
      <c r="O72" s="5"/>
    </row>
    <row r="73" spans="1:28" x14ac:dyDescent="0.25">
      <c r="A73" s="3"/>
      <c r="B73" s="4"/>
      <c r="C73" s="81"/>
      <c r="D73" s="84"/>
      <c r="E73" s="84"/>
      <c r="F73" s="76" t="e">
        <f t="shared" si="0"/>
        <v>#DIV/0!</v>
      </c>
      <c r="G73" s="77" t="e">
        <f t="shared" si="1"/>
        <v>#DIV/0!</v>
      </c>
      <c r="H73" s="103" t="e">
        <f t="shared" si="2"/>
        <v>#DIV/0!</v>
      </c>
      <c r="I73" s="39">
        <v>1</v>
      </c>
      <c r="J73" s="104" t="e">
        <f t="shared" si="3"/>
        <v>#DIV/0!</v>
      </c>
      <c r="L73" s="1"/>
      <c r="M73" s="1"/>
      <c r="N73" s="1"/>
      <c r="O73" s="86"/>
    </row>
    <row r="74" spans="1:28" x14ac:dyDescent="0.25">
      <c r="A74" s="3"/>
      <c r="B74" s="4"/>
      <c r="C74" s="81"/>
      <c r="D74" s="84"/>
      <c r="E74" s="84"/>
      <c r="F74" s="76" t="e">
        <f t="shared" si="0"/>
        <v>#DIV/0!</v>
      </c>
      <c r="G74" s="77" t="e">
        <f t="shared" si="1"/>
        <v>#DIV/0!</v>
      </c>
      <c r="H74" s="103" t="e">
        <f t="shared" si="2"/>
        <v>#DIV/0!</v>
      </c>
      <c r="I74" s="39">
        <v>1</v>
      </c>
      <c r="J74" s="104" t="e">
        <f t="shared" si="3"/>
        <v>#DIV/0!</v>
      </c>
      <c r="L74" s="105"/>
      <c r="M74" s="106"/>
      <c r="N74" s="1"/>
      <c r="O74" s="86"/>
    </row>
    <row r="75" spans="1:28" x14ac:dyDescent="0.25">
      <c r="A75" s="3"/>
      <c r="B75" s="4"/>
      <c r="C75" s="81"/>
      <c r="D75" s="84"/>
      <c r="E75" s="84"/>
      <c r="F75" s="76" t="e">
        <f t="shared" si="0"/>
        <v>#DIV/0!</v>
      </c>
      <c r="G75" s="77" t="e">
        <f t="shared" si="1"/>
        <v>#DIV/0!</v>
      </c>
      <c r="H75" s="103" t="e">
        <f t="shared" si="2"/>
        <v>#DIV/0!</v>
      </c>
      <c r="I75" s="39">
        <v>1</v>
      </c>
      <c r="J75" s="104" t="e">
        <f t="shared" si="3"/>
        <v>#DIV/0!</v>
      </c>
      <c r="L75" s="1"/>
      <c r="M75" s="1"/>
      <c r="N75" s="1"/>
      <c r="O75" s="86"/>
    </row>
    <row r="76" spans="1:28" x14ac:dyDescent="0.25">
      <c r="A76" s="3"/>
      <c r="B76" s="4"/>
      <c r="C76" s="81"/>
      <c r="D76" s="84"/>
      <c r="E76" s="84"/>
      <c r="F76" s="76" t="e">
        <f t="shared" si="0"/>
        <v>#DIV/0!</v>
      </c>
      <c r="G76" s="77" t="e">
        <f>ABS((STDEV(D76:E76)/AVERAGE(D76:E76))*100)</f>
        <v>#DIV/0!</v>
      </c>
      <c r="H76" s="103" t="e">
        <f t="shared" si="2"/>
        <v>#DIV/0!</v>
      </c>
      <c r="I76" s="39">
        <v>1</v>
      </c>
      <c r="J76" s="104" t="e">
        <f t="shared" si="3"/>
        <v>#DIV/0!</v>
      </c>
      <c r="M76" s="1"/>
      <c r="N76" s="1"/>
      <c r="O76" s="86"/>
    </row>
    <row r="77" spans="1:28" x14ac:dyDescent="0.25">
      <c r="A77" s="3"/>
      <c r="B77" s="4"/>
      <c r="C77" s="81"/>
      <c r="D77" s="84"/>
      <c r="E77" s="84"/>
      <c r="F77" s="76" t="e">
        <f t="shared" si="0"/>
        <v>#DIV/0!</v>
      </c>
      <c r="G77" s="77" t="e">
        <f t="shared" si="1"/>
        <v>#DIV/0!</v>
      </c>
      <c r="H77" s="103" t="e">
        <f t="shared" si="2"/>
        <v>#DIV/0!</v>
      </c>
      <c r="I77" s="39">
        <v>1</v>
      </c>
      <c r="J77" s="104" t="e">
        <f t="shared" si="3"/>
        <v>#DIV/0!</v>
      </c>
      <c r="L77" s="1"/>
      <c r="M77" s="1"/>
      <c r="N77" s="107"/>
      <c r="O77" s="86"/>
    </row>
    <row r="78" spans="1:28" x14ac:dyDescent="0.25">
      <c r="A78" s="3"/>
      <c r="B78" s="4"/>
      <c r="C78" s="81"/>
      <c r="D78" s="84"/>
      <c r="E78" s="84"/>
      <c r="F78" s="76" t="e">
        <f t="shared" si="0"/>
        <v>#DIV/0!</v>
      </c>
      <c r="G78" s="77" t="e">
        <f t="shared" si="1"/>
        <v>#DIV/0!</v>
      </c>
      <c r="H78" s="103" t="e">
        <f t="shared" si="2"/>
        <v>#DIV/0!</v>
      </c>
      <c r="I78" s="39">
        <v>1</v>
      </c>
      <c r="J78" s="104" t="e">
        <f t="shared" si="3"/>
        <v>#DIV/0!</v>
      </c>
      <c r="L78" s="1"/>
      <c r="M78" s="1"/>
      <c r="N78" s="1"/>
      <c r="O78" s="86"/>
    </row>
    <row r="79" spans="1:28" x14ac:dyDescent="0.25">
      <c r="A79" s="3"/>
      <c r="B79" s="4"/>
      <c r="C79" s="81"/>
      <c r="D79" s="84"/>
      <c r="E79" s="84"/>
      <c r="F79" s="76" t="e">
        <f t="shared" si="0"/>
        <v>#DIV/0!</v>
      </c>
      <c r="G79" s="77" t="e">
        <f t="shared" si="1"/>
        <v>#DIV/0!</v>
      </c>
      <c r="H79" s="103" t="e">
        <f t="shared" si="2"/>
        <v>#DIV/0!</v>
      </c>
      <c r="I79" s="39">
        <v>1</v>
      </c>
      <c r="J79" s="104" t="e">
        <f t="shared" si="3"/>
        <v>#DIV/0!</v>
      </c>
      <c r="L79" s="108"/>
      <c r="M79" s="1"/>
      <c r="N79" s="1"/>
      <c r="O79" s="86"/>
    </row>
    <row r="80" spans="1:28" x14ac:dyDescent="0.25">
      <c r="A80" s="3"/>
      <c r="B80" s="4"/>
      <c r="C80" s="81"/>
      <c r="D80" s="84"/>
      <c r="E80" s="84"/>
      <c r="F80" s="76" t="e">
        <f t="shared" si="0"/>
        <v>#DIV/0!</v>
      </c>
      <c r="G80" s="77" t="e">
        <f t="shared" si="1"/>
        <v>#DIV/0!</v>
      </c>
      <c r="H80" s="103" t="e">
        <f t="shared" si="2"/>
        <v>#DIV/0!</v>
      </c>
      <c r="I80" s="39">
        <v>1</v>
      </c>
      <c r="J80" s="104" t="e">
        <f t="shared" si="3"/>
        <v>#DIV/0!</v>
      </c>
      <c r="L80" s="1"/>
      <c r="M80" s="1"/>
      <c r="N80" s="1"/>
      <c r="O80" s="86"/>
    </row>
    <row r="81" spans="1:15" x14ac:dyDescent="0.25">
      <c r="A81" s="3"/>
      <c r="B81" s="4"/>
      <c r="C81" s="81"/>
      <c r="D81" s="75"/>
      <c r="E81" s="75"/>
      <c r="F81" s="76" t="e">
        <f t="shared" si="0"/>
        <v>#DIV/0!</v>
      </c>
      <c r="G81" s="77" t="e">
        <f t="shared" si="1"/>
        <v>#DIV/0!</v>
      </c>
      <c r="H81" s="103" t="e">
        <f t="shared" si="2"/>
        <v>#DIV/0!</v>
      </c>
      <c r="I81" s="39">
        <v>1</v>
      </c>
      <c r="J81" s="104" t="e">
        <f t="shared" si="3"/>
        <v>#DIV/0!</v>
      </c>
      <c r="L81" s="1"/>
      <c r="M81" s="1"/>
      <c r="N81" s="1"/>
      <c r="O81" s="86"/>
    </row>
    <row r="82" spans="1:15" x14ac:dyDescent="0.25">
      <c r="A82" s="3"/>
      <c r="B82" s="4"/>
      <c r="C82" s="81"/>
      <c r="D82" s="84"/>
      <c r="E82" s="84"/>
      <c r="F82" s="76" t="e">
        <f t="shared" si="0"/>
        <v>#DIV/0!</v>
      </c>
      <c r="G82" s="77" t="e">
        <f t="shared" si="1"/>
        <v>#DIV/0!</v>
      </c>
      <c r="H82" s="103" t="e">
        <f t="shared" si="2"/>
        <v>#DIV/0!</v>
      </c>
      <c r="I82" s="39">
        <v>1</v>
      </c>
      <c r="J82" s="104" t="e">
        <f t="shared" si="3"/>
        <v>#DIV/0!</v>
      </c>
      <c r="L82" s="1"/>
      <c r="M82" s="1"/>
      <c r="N82" s="1"/>
      <c r="O82" s="86"/>
    </row>
    <row r="83" spans="1:15" x14ac:dyDescent="0.25">
      <c r="A83" s="3"/>
      <c r="B83" s="4"/>
      <c r="C83" s="81"/>
      <c r="D83" s="84"/>
      <c r="E83" s="84"/>
      <c r="F83" s="76" t="e">
        <f t="shared" si="0"/>
        <v>#DIV/0!</v>
      </c>
      <c r="G83" s="77" t="e">
        <f t="shared" si="1"/>
        <v>#DIV/0!</v>
      </c>
      <c r="H83" s="103" t="e">
        <f t="shared" si="2"/>
        <v>#DIV/0!</v>
      </c>
      <c r="I83" s="39">
        <v>1</v>
      </c>
      <c r="J83" s="104" t="e">
        <f t="shared" si="3"/>
        <v>#DIV/0!</v>
      </c>
      <c r="L83" s="1"/>
      <c r="M83" s="1"/>
      <c r="N83" s="1"/>
      <c r="O83" s="86"/>
    </row>
    <row r="84" spans="1:15" x14ac:dyDescent="0.25">
      <c r="A84" s="3"/>
      <c r="B84" s="4"/>
      <c r="C84" s="81"/>
      <c r="D84" s="84"/>
      <c r="E84" s="84"/>
      <c r="F84" s="76" t="e">
        <f t="shared" si="0"/>
        <v>#DIV/0!</v>
      </c>
      <c r="G84" s="77" t="e">
        <f t="shared" si="1"/>
        <v>#DIV/0!</v>
      </c>
      <c r="H84" s="103" t="e">
        <f t="shared" si="2"/>
        <v>#DIV/0!</v>
      </c>
      <c r="I84" s="39">
        <v>1</v>
      </c>
      <c r="J84" s="104" t="e">
        <f t="shared" si="3"/>
        <v>#DIV/0!</v>
      </c>
      <c r="L84" s="1"/>
      <c r="M84" s="1"/>
      <c r="N84" s="1"/>
      <c r="O84" s="86"/>
    </row>
    <row r="85" spans="1:15" x14ac:dyDescent="0.25">
      <c r="A85" s="3"/>
      <c r="B85" s="4"/>
      <c r="C85" s="81"/>
      <c r="D85" s="75"/>
      <c r="E85" s="75"/>
      <c r="F85" s="76" t="e">
        <f t="shared" si="0"/>
        <v>#DIV/0!</v>
      </c>
      <c r="G85" s="77" t="e">
        <f t="shared" si="1"/>
        <v>#DIV/0!</v>
      </c>
      <c r="H85" s="103" t="e">
        <f t="shared" si="2"/>
        <v>#DIV/0!</v>
      </c>
      <c r="I85" s="39">
        <v>1</v>
      </c>
      <c r="J85" s="104" t="e">
        <f t="shared" si="3"/>
        <v>#DIV/0!</v>
      </c>
      <c r="O85" s="86"/>
    </row>
    <row r="86" spans="1:15" x14ac:dyDescent="0.25">
      <c r="A86" s="3"/>
      <c r="B86" s="4"/>
      <c r="C86" s="81"/>
      <c r="D86" s="84"/>
      <c r="E86" s="84"/>
      <c r="F86" s="76" t="e">
        <f t="shared" si="0"/>
        <v>#DIV/0!</v>
      </c>
      <c r="G86" s="77" t="e">
        <f t="shared" si="1"/>
        <v>#DIV/0!</v>
      </c>
      <c r="H86" s="103" t="e">
        <f t="shared" si="2"/>
        <v>#DIV/0!</v>
      </c>
      <c r="I86" s="39">
        <v>1</v>
      </c>
      <c r="J86" s="104" t="e">
        <f t="shared" si="3"/>
        <v>#DIV/0!</v>
      </c>
      <c r="O86" s="5"/>
    </row>
    <row r="87" spans="1:15" x14ac:dyDescent="0.25">
      <c r="A87" s="3"/>
      <c r="B87" s="4"/>
      <c r="C87" s="81"/>
      <c r="D87" s="84"/>
      <c r="E87" s="84"/>
      <c r="F87" s="76" t="e">
        <f t="shared" si="0"/>
        <v>#DIV/0!</v>
      </c>
      <c r="G87" s="77" t="e">
        <f>ABS((STDEV(D87:E87)/AVERAGE(D87:E87))*100)</f>
        <v>#DIV/0!</v>
      </c>
      <c r="H87" s="103" t="e">
        <f t="shared" si="2"/>
        <v>#DIV/0!</v>
      </c>
      <c r="I87" s="39">
        <v>1</v>
      </c>
      <c r="J87" s="104" t="e">
        <f t="shared" si="3"/>
        <v>#DIV/0!</v>
      </c>
      <c r="O87" s="5"/>
    </row>
    <row r="88" spans="1:15" ht="15.75" thickBot="1" x14ac:dyDescent="0.3">
      <c r="A88" s="3"/>
      <c r="B88" s="4"/>
      <c r="C88" s="88"/>
      <c r="D88" s="109"/>
      <c r="E88" s="109"/>
      <c r="F88" s="90" t="e">
        <f t="shared" si="0"/>
        <v>#DIV/0!</v>
      </c>
      <c r="G88" s="91" t="e">
        <f t="shared" si="1"/>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9L2TJPxGeOxHm4m5VUPk81mstkBqbtfuMnpYGyL/2JngcIhHHa64Bs+k3gHaZ6dPBOVzNgTQPL6TgtaN2sVEig==" saltValue="ESxDrJTzfWTtI3mZPS1lm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209" priority="1" stopIfTrue="1" operator="lessThan">
      <formula>$G$25</formula>
    </cfRule>
    <cfRule type="cellIs" dxfId="208" priority="2" stopIfTrue="1" operator="between">
      <formula>$G$25</formula>
      <formula>$G$28</formula>
    </cfRule>
    <cfRule type="cellIs" dxfId="207" priority="3" stopIfTrue="1" operator="greaterThan">
      <formula>$G$28</formula>
    </cfRule>
  </conditionalFormatting>
  <conditionalFormatting sqref="H24:H28 G46:G88">
    <cfRule type="cellIs" dxfId="206" priority="9" stopIfTrue="1" operator="equal">
      <formula>20</formula>
    </cfRule>
    <cfRule type="cellIs" dxfId="205" priority="10" stopIfTrue="1" operator="lessThan">
      <formula>20</formula>
    </cfRule>
    <cfRule type="cellIs" dxfId="204" priority="11" stopIfTrue="1" operator="greaterThan">
      <formula>20</formula>
    </cfRule>
  </conditionalFormatting>
  <conditionalFormatting sqref="J25:J28">
    <cfRule type="cellIs" dxfId="203" priority="4" stopIfTrue="1" operator="equal">
      <formula>35</formula>
    </cfRule>
    <cfRule type="cellIs" dxfId="202" priority="5" stopIfTrue="1" operator="lessThan">
      <formula>35</formula>
    </cfRule>
    <cfRule type="cellIs" dxfId="201" priority="6" stopIfTrue="1" operator="greaterThan">
      <formula>35</formula>
    </cfRule>
  </conditionalFormatting>
  <conditionalFormatting sqref="J46:J88">
    <cfRule type="cellIs" dxfId="200" priority="12" stopIfTrue="1" operator="between">
      <formula>#REF!</formula>
      <formula>#REF!</formula>
    </cfRule>
    <cfRule type="cellIs" dxfId="199" priority="13" stopIfTrue="1" operator="lessThan">
      <formula>#REF!</formula>
    </cfRule>
    <cfRule type="cellIs" dxfId="198" priority="14" stopIfTrue="1" operator="greaterThan">
      <formula>#REF!</formula>
    </cfRule>
  </conditionalFormatting>
  <conditionalFormatting sqref="N24:N28">
    <cfRule type="cellIs" dxfId="197" priority="7" stopIfTrue="1" operator="equal">
      <formula>"Incorrect"</formula>
    </cfRule>
    <cfRule type="cellIs" dxfId="19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CA664-8030-4D43-8811-996955E505A9}">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69</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96</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0.4</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4</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8</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0.4</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2</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4</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8</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60.75" thickBot="1" x14ac:dyDescent="0.3">
      <c r="A45" s="3"/>
      <c r="B45" s="4"/>
      <c r="C45" s="68" t="s">
        <v>39</v>
      </c>
      <c r="D45" s="69" t="s">
        <v>21</v>
      </c>
      <c r="E45" s="69" t="s">
        <v>22</v>
      </c>
      <c r="F45" s="69" t="s">
        <v>12</v>
      </c>
      <c r="G45" s="70" t="s">
        <v>24</v>
      </c>
      <c r="H45" s="71" t="s">
        <v>40</v>
      </c>
      <c r="I45" s="72" t="s">
        <v>41</v>
      </c>
      <c r="J45" s="73" t="s">
        <v>70</v>
      </c>
      <c r="L45" s="158" t="s">
        <v>43</v>
      </c>
      <c r="M45" s="159"/>
      <c r="N45" s="160"/>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vAmYXkRp7kkw6ROavjq2/54jccWdvYzUBBjYuUZgR52H5p4WCe14538zU5zu0l0F0U6mLCJq9wfhw6ElZMzlrg==" saltValue="UnM2WZQymy2uePo6IWai7A=="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95" priority="1" stopIfTrue="1" operator="lessThan">
      <formula>$G$25</formula>
    </cfRule>
    <cfRule type="cellIs" dxfId="194" priority="2" stopIfTrue="1" operator="between">
      <formula>$G$25</formula>
      <formula>$G$28</formula>
    </cfRule>
    <cfRule type="cellIs" dxfId="193" priority="3" stopIfTrue="1" operator="greaterThan">
      <formula>$G$28</formula>
    </cfRule>
  </conditionalFormatting>
  <conditionalFormatting sqref="H24:H28 G46:G88">
    <cfRule type="cellIs" dxfId="192" priority="9" stopIfTrue="1" operator="equal">
      <formula>20</formula>
    </cfRule>
    <cfRule type="cellIs" dxfId="191" priority="10" stopIfTrue="1" operator="lessThan">
      <formula>20</formula>
    </cfRule>
    <cfRule type="cellIs" dxfId="190" priority="11" stopIfTrue="1" operator="greaterThan">
      <formula>20</formula>
    </cfRule>
  </conditionalFormatting>
  <conditionalFormatting sqref="J25:J28">
    <cfRule type="cellIs" dxfId="189" priority="4" stopIfTrue="1" operator="equal">
      <formula>35</formula>
    </cfRule>
    <cfRule type="cellIs" dxfId="188" priority="5" stopIfTrue="1" operator="lessThan">
      <formula>35</formula>
    </cfRule>
    <cfRule type="cellIs" dxfId="187" priority="6" stopIfTrue="1" operator="greaterThan">
      <formula>35</formula>
    </cfRule>
  </conditionalFormatting>
  <conditionalFormatting sqref="J46:J88">
    <cfRule type="cellIs" dxfId="186" priority="12" stopIfTrue="1" operator="between">
      <formula>#REF!</formula>
      <formula>#REF!</formula>
    </cfRule>
    <cfRule type="cellIs" dxfId="185" priority="13" stopIfTrue="1" operator="lessThan">
      <formula>#REF!</formula>
    </cfRule>
    <cfRule type="cellIs" dxfId="184" priority="14" stopIfTrue="1" operator="greaterThan">
      <formula>#REF!</formula>
    </cfRule>
  </conditionalFormatting>
  <conditionalFormatting sqref="N24:N28">
    <cfRule type="cellIs" dxfId="183" priority="7" stopIfTrue="1" operator="equal">
      <formula>"Incorrect"</formula>
    </cfRule>
    <cfRule type="cellIs" dxfId="18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6AC2-F0F5-4C33-8155-F2D379D6568C}">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71</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97</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69"/>
      <c r="E16" s="17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71"/>
      <c r="E17" s="172"/>
      <c r="G17" s="18" t="s">
        <v>16</v>
      </c>
      <c r="H17" s="19">
        <v>4</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71"/>
      <c r="E18" s="172"/>
      <c r="G18" s="18" t="s">
        <v>17</v>
      </c>
      <c r="H18" s="19">
        <v>20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71"/>
      <c r="E19" s="172"/>
      <c r="G19" s="18" t="s">
        <v>18</v>
      </c>
      <c r="H19" s="19">
        <v>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73"/>
      <c r="E20" s="174"/>
      <c r="G20" s="24" t="s">
        <v>19</v>
      </c>
      <c r="H20" s="95">
        <v>100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4</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20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100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113"/>
      <c r="D46" s="114"/>
      <c r="E46" s="114"/>
      <c r="F46" s="115" t="e">
        <f t="shared" ref="F46:F88" si="0">AVERAGE(D46:E46)-(AVERAGE(E$24:F$24))</f>
        <v>#DIV/0!</v>
      </c>
      <c r="G46" s="116" t="e">
        <f>ABS((STDEV(D46:E46)/AVERAGE(D46:E46))*100)</f>
        <v>#DIV/0!</v>
      </c>
      <c r="H46" s="122" t="e">
        <f>IF(F46&lt;$G$25, "&lt; LoQ",IF(F46&gt;$G$28,"&gt; ULoQ",((-$I$35+SQRT(POWER($I$35,2)-4*$I$34*($I$36-F46)))/(2*$I$34))))</f>
        <v>#DIV/0!</v>
      </c>
      <c r="I46" s="29">
        <v>1</v>
      </c>
      <c r="J46" s="123"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67" si="1">ABS((STDEV(D47:E47)/AVERAGE(D47:E47))*100)</f>
        <v>#DIV/0!</v>
      </c>
      <c r="H47" s="103" t="e">
        <f t="shared" ref="H47:H88" si="2">IF(F47&lt;$G$25, "&lt; LoQ",IF(F47&gt;$G$28,"&gt; ULoQ",((-$I$35+SQRT(POWER($I$35,2)-4*$I$34*($I$36-F47)))/(2*$I$34))))</f>
        <v>#DIV/0!</v>
      </c>
      <c r="I47" s="39">
        <v>1</v>
      </c>
      <c r="J47" s="104" t="e">
        <f t="shared" ref="J47:J88"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7" si="4">AVERAGE(D68:E68)-(AVERAGE(E$24:F$24))</f>
        <v>#DIV/0!</v>
      </c>
      <c r="G68" s="77" t="e">
        <f t="shared" ref="G68:G87" si="5">ABS((STDEV(D68:E68)/AVERAGE(D68:E68))*100)</f>
        <v>#DIV/0!</v>
      </c>
      <c r="H68" s="103" t="e">
        <f t="shared" ref="H68:H87" si="6">IF(F68&lt;$G$25, "&lt; LoQ",IF(F68&gt;$G$28,"&gt; ULoQ",((-$I$35+SQRT(POWER($I$35,2)-4*$I$34*($I$36-F68)))/(2*$I$34))))</f>
        <v>#DIV/0!</v>
      </c>
      <c r="I68" s="39">
        <v>1</v>
      </c>
      <c r="J68" s="104" t="e">
        <f t="shared" ref="J68:J87"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ref="F73:F74" si="8">AVERAGE(D73:E73)-(AVERAGE(E$24:F$24))</f>
        <v>#DIV/0!</v>
      </c>
      <c r="G73" s="77" t="e">
        <f t="shared" ref="G73:G74" si="9">ABS((STDEV(D73:E73)/AVERAGE(D73:E73))*100)</f>
        <v>#DIV/0!</v>
      </c>
      <c r="H73" s="103" t="e">
        <f t="shared" ref="H73:H74" si="10">IF(F73&lt;$G$25, "&lt; LoQ",IF(F73&gt;$G$28,"&gt; ULoQ",((-$I$35+SQRT(POWER($I$35,2)-4*$I$34*($I$36-F73)))/(2*$I$34))))</f>
        <v>#DIV/0!</v>
      </c>
      <c r="I73" s="39">
        <v>1</v>
      </c>
      <c r="J73" s="104" t="e">
        <f t="shared" ref="J73:J74" si="11">IF(F73&lt;$G$25, "&lt; LoQ",IF(F73&gt;$G$28,"&gt; ULoQ",H73*I73))</f>
        <v>#DIV/0!</v>
      </c>
      <c r="L73" s="1"/>
      <c r="M73" s="1"/>
      <c r="N73" s="1"/>
      <c r="O73" s="5"/>
    </row>
    <row r="74" spans="1:28" x14ac:dyDescent="0.25">
      <c r="A74" s="3"/>
      <c r="B74" s="4"/>
      <c r="C74" s="81"/>
      <c r="D74" s="84"/>
      <c r="E74" s="84"/>
      <c r="F74" s="76" t="e">
        <f t="shared" si="8"/>
        <v>#DIV/0!</v>
      </c>
      <c r="G74" s="77" t="e">
        <f t="shared" si="9"/>
        <v>#DIV/0!</v>
      </c>
      <c r="H74" s="103" t="e">
        <f t="shared" si="10"/>
        <v>#DIV/0!</v>
      </c>
      <c r="I74" s="39">
        <v>1</v>
      </c>
      <c r="J74" s="104" t="e">
        <f t="shared" si="11"/>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05"/>
      <c r="M75" s="106"/>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07"/>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08"/>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75"/>
      <c r="E82" s="75"/>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84"/>
      <c r="E85" s="84"/>
      <c r="F85" s="76" t="e">
        <f t="shared" si="4"/>
        <v>#DIV/0!</v>
      </c>
      <c r="G85" s="77" t="e">
        <f t="shared" si="5"/>
        <v>#DIV/0!</v>
      </c>
      <c r="H85" s="103" t="e">
        <f t="shared" si="6"/>
        <v>#DIV/0!</v>
      </c>
      <c r="I85" s="39">
        <v>1</v>
      </c>
      <c r="J85" s="104" t="e">
        <f t="shared" si="7"/>
        <v>#DIV/0!</v>
      </c>
      <c r="L85" s="1"/>
      <c r="M85" s="1"/>
      <c r="N85" s="1"/>
      <c r="O85" s="86"/>
    </row>
    <row r="86" spans="1:15" x14ac:dyDescent="0.25">
      <c r="A86" s="3"/>
      <c r="B86" s="4"/>
      <c r="C86" s="81"/>
      <c r="D86" s="75"/>
      <c r="E86" s="75"/>
      <c r="F86" s="76" t="e">
        <f t="shared" si="4"/>
        <v>#DIV/0!</v>
      </c>
      <c r="G86" s="77" t="e">
        <f t="shared" si="5"/>
        <v>#DIV/0!</v>
      </c>
      <c r="H86" s="103" t="e">
        <f t="shared" si="6"/>
        <v>#DIV/0!</v>
      </c>
      <c r="I86" s="39">
        <v>1</v>
      </c>
      <c r="J86" s="104" t="e">
        <f t="shared" si="7"/>
        <v>#DIV/0!</v>
      </c>
      <c r="O86" s="86"/>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124"/>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hdyGdT5WODQgXC6zyAGIWd6eUSlcd5hvg59KaS+rNDY+2FvHh0gpiE+63H6vIqNFDYtHDPZ4YGHxKMswx5M3fg==" saltValue="PzyzPfwbDgCYCZ7goSy+7g=="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81" priority="1" stopIfTrue="1" operator="lessThan">
      <formula>$G$25</formula>
    </cfRule>
    <cfRule type="cellIs" dxfId="180" priority="2" stopIfTrue="1" operator="between">
      <formula>$G$25</formula>
      <formula>$G$28</formula>
    </cfRule>
    <cfRule type="cellIs" dxfId="179" priority="3" stopIfTrue="1" operator="greaterThan">
      <formula>$G$28</formula>
    </cfRule>
  </conditionalFormatting>
  <conditionalFormatting sqref="H24:H28 G46:G88">
    <cfRule type="cellIs" dxfId="178" priority="9" stopIfTrue="1" operator="equal">
      <formula>20</formula>
    </cfRule>
    <cfRule type="cellIs" dxfId="177" priority="10" stopIfTrue="1" operator="lessThan">
      <formula>20</formula>
    </cfRule>
    <cfRule type="cellIs" dxfId="176" priority="11" stopIfTrue="1" operator="greaterThan">
      <formula>20</formula>
    </cfRule>
  </conditionalFormatting>
  <conditionalFormatting sqref="J25:J28">
    <cfRule type="cellIs" dxfId="175" priority="4" stopIfTrue="1" operator="equal">
      <formula>35</formula>
    </cfRule>
    <cfRule type="cellIs" dxfId="174" priority="5" stopIfTrue="1" operator="lessThan">
      <formula>35</formula>
    </cfRule>
    <cfRule type="cellIs" dxfId="173" priority="6" stopIfTrue="1" operator="greaterThan">
      <formula>35</formula>
    </cfRule>
  </conditionalFormatting>
  <conditionalFormatting sqref="J46:J88">
    <cfRule type="cellIs" dxfId="172" priority="12" stopIfTrue="1" operator="between">
      <formula>#REF!</formula>
      <formula>#REF!</formula>
    </cfRule>
    <cfRule type="cellIs" dxfId="171" priority="13" stopIfTrue="1" operator="lessThan">
      <formula>#REF!</formula>
    </cfRule>
    <cfRule type="cellIs" dxfId="170" priority="14" stopIfTrue="1" operator="greaterThan">
      <formula>#REF!</formula>
    </cfRule>
  </conditionalFormatting>
  <conditionalFormatting sqref="N24:N28">
    <cfRule type="cellIs" dxfId="169" priority="7" stopIfTrue="1" operator="equal">
      <formula>"Incorrect"</formula>
    </cfRule>
    <cfRule type="cellIs" dxfId="16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6477-E3F9-4E11-9A4E-0B03E495DE07}">
  <dimension ref="A1:CV366"/>
  <sheetViews>
    <sheetView zoomScaleNormal="100" workbookViewId="0">
      <selection sqref="A1:XFD104857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1"/>
      <c r="B1" s="161"/>
      <c r="C1" s="161"/>
      <c r="D1" s="161"/>
      <c r="E1" s="161"/>
      <c r="F1" s="161"/>
      <c r="G1" s="161"/>
      <c r="H1" s="161"/>
      <c r="I1" s="161"/>
      <c r="J1" s="161"/>
      <c r="K1" s="161"/>
      <c r="L1" s="161"/>
      <c r="M1" s="161"/>
      <c r="N1" s="161"/>
      <c r="O1" s="161"/>
      <c r="P1" s="161"/>
    </row>
    <row r="2" spans="1:100" ht="21.75" thickBot="1" x14ac:dyDescent="0.4">
      <c r="A2" s="3"/>
      <c r="B2" s="126" t="s">
        <v>72</v>
      </c>
      <c r="C2" s="127"/>
      <c r="D2" s="127"/>
      <c r="E2" s="127"/>
      <c r="F2" s="127"/>
      <c r="G2" s="127"/>
      <c r="H2" s="127"/>
      <c r="I2" s="127"/>
      <c r="J2" s="127"/>
      <c r="K2" s="127"/>
      <c r="L2" s="127"/>
      <c r="M2" s="127"/>
      <c r="N2" s="127"/>
      <c r="O2" s="127"/>
    </row>
    <row r="3" spans="1:100" x14ac:dyDescent="0.25">
      <c r="A3" s="3"/>
      <c r="B3" s="4"/>
      <c r="C3" s="2" t="s">
        <v>1</v>
      </c>
      <c r="O3" s="5"/>
    </row>
    <row r="4" spans="1:100" ht="18" x14ac:dyDescent="0.35">
      <c r="A4" s="3"/>
      <c r="B4" s="4"/>
      <c r="C4" s="130" t="s">
        <v>52</v>
      </c>
      <c r="D4" s="130"/>
      <c r="E4" s="130"/>
      <c r="F4" s="130"/>
      <c r="G4" s="130"/>
      <c r="H4" s="130"/>
      <c r="I4" s="130"/>
      <c r="O4" s="5"/>
    </row>
    <row r="5" spans="1:100" ht="31.5" customHeight="1" x14ac:dyDescent="0.25">
      <c r="A5" s="3"/>
      <c r="B5" s="4"/>
      <c r="C5" s="128" t="s">
        <v>3</v>
      </c>
      <c r="D5" s="128"/>
      <c r="E5" s="128"/>
      <c r="F5" s="128"/>
      <c r="G5" s="128"/>
      <c r="H5" s="128"/>
      <c r="I5" s="128"/>
      <c r="J5" s="128"/>
      <c r="K5" s="128"/>
      <c r="L5" s="128"/>
      <c r="M5" s="128"/>
      <c r="N5" s="128"/>
      <c r="O5" s="129"/>
    </row>
    <row r="6" spans="1:100" ht="46.5" customHeight="1" x14ac:dyDescent="0.25">
      <c r="A6" s="3"/>
      <c r="B6" s="4"/>
      <c r="C6" s="128" t="s">
        <v>110</v>
      </c>
      <c r="D6" s="128"/>
      <c r="E6" s="128"/>
      <c r="F6" s="128"/>
      <c r="G6" s="128"/>
      <c r="H6" s="128"/>
      <c r="I6" s="128"/>
      <c r="J6" s="128"/>
      <c r="K6" s="128"/>
      <c r="L6" s="128"/>
      <c r="M6" s="128"/>
      <c r="N6" s="128"/>
      <c r="O6" s="129"/>
    </row>
    <row r="7" spans="1:100" x14ac:dyDescent="0.25">
      <c r="A7" s="3"/>
      <c r="B7" s="4"/>
      <c r="C7" s="130" t="s">
        <v>53</v>
      </c>
      <c r="D7" s="130"/>
      <c r="E7" s="130"/>
      <c r="F7" s="130"/>
      <c r="G7" s="130"/>
      <c r="H7" s="130"/>
      <c r="I7" s="130"/>
      <c r="J7" s="130"/>
      <c r="K7" s="130"/>
      <c r="L7" s="130"/>
      <c r="M7" s="130"/>
      <c r="O7" s="5"/>
    </row>
    <row r="8" spans="1:100" x14ac:dyDescent="0.25">
      <c r="A8" s="3"/>
      <c r="B8" s="4"/>
      <c r="C8" s="130" t="s">
        <v>4</v>
      </c>
      <c r="D8" s="130"/>
      <c r="E8" s="130"/>
      <c r="F8" s="130"/>
      <c r="G8" s="130"/>
      <c r="H8" s="130"/>
      <c r="I8" s="130"/>
      <c r="J8" s="130"/>
      <c r="K8" s="130"/>
      <c r="L8" s="130"/>
      <c r="M8" s="130"/>
      <c r="N8" s="130"/>
      <c r="O8" s="162"/>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98</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31" t="s">
        <v>5</v>
      </c>
      <c r="D13" s="132"/>
      <c r="E13" s="133"/>
      <c r="G13" s="126" t="s">
        <v>6</v>
      </c>
      <c r="H13" s="127"/>
      <c r="I13" s="127"/>
      <c r="J13" s="134"/>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35"/>
      <c r="E14" s="136"/>
      <c r="G14" s="137" t="s">
        <v>8</v>
      </c>
      <c r="H14" s="138"/>
      <c r="I14" s="139"/>
      <c r="J14" s="140"/>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1"/>
      <c r="E15" s="142"/>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3" t="s">
        <v>14</v>
      </c>
      <c r="D16" s="145"/>
      <c r="E16" s="14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3"/>
      <c r="D17" s="147"/>
      <c r="E17" s="148"/>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3"/>
      <c r="D18" s="147"/>
      <c r="E18" s="148"/>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3"/>
      <c r="D19" s="147"/>
      <c r="E19" s="148"/>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4"/>
      <c r="D20" s="149"/>
      <c r="E20" s="150"/>
      <c r="G20" s="24" t="s">
        <v>19</v>
      </c>
      <c r="H20" s="25">
        <v>40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6" t="s">
        <v>20</v>
      </c>
      <c r="D22" s="127"/>
      <c r="E22" s="127"/>
      <c r="F22" s="127"/>
      <c r="G22" s="127"/>
      <c r="H22" s="127"/>
      <c r="I22" s="127"/>
      <c r="J22" s="134"/>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54" t="s">
        <v>26</v>
      </c>
      <c r="M23" s="155"/>
      <c r="N23" s="138"/>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40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56" t="s">
        <v>32</v>
      </c>
      <c r="I33" s="157"/>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6" t="s">
        <v>37</v>
      </c>
      <c r="D44" s="127"/>
      <c r="E44" s="127"/>
      <c r="F44" s="127"/>
      <c r="G44" s="134"/>
      <c r="H44" s="126" t="s">
        <v>38</v>
      </c>
      <c r="I44" s="127"/>
      <c r="J44" s="134"/>
      <c r="K44" s="56"/>
      <c r="O44" s="5"/>
    </row>
    <row r="45" spans="1:28" ht="45.75" thickBot="1" x14ac:dyDescent="0.3">
      <c r="A45" s="3"/>
      <c r="B45" s="4"/>
      <c r="C45" s="68" t="s">
        <v>39</v>
      </c>
      <c r="D45" s="69" t="s">
        <v>21</v>
      </c>
      <c r="E45" s="69" t="s">
        <v>22</v>
      </c>
      <c r="F45" s="69" t="s">
        <v>12</v>
      </c>
      <c r="G45" s="70" t="s">
        <v>24</v>
      </c>
      <c r="H45" s="71" t="s">
        <v>40</v>
      </c>
      <c r="I45" s="72" t="s">
        <v>41</v>
      </c>
      <c r="J45" s="73" t="s">
        <v>42</v>
      </c>
      <c r="L45" s="158" t="s">
        <v>43</v>
      </c>
      <c r="M45" s="159"/>
      <c r="N45" s="160"/>
      <c r="O45" s="5"/>
    </row>
    <row r="46" spans="1:28" x14ac:dyDescent="0.25">
      <c r="A46" s="3"/>
      <c r="B46" s="4"/>
      <c r="C46" s="113"/>
      <c r="D46" s="114"/>
      <c r="E46" s="114"/>
      <c r="F46" s="115" t="e">
        <f t="shared" ref="F46:F88" si="0">AVERAGE(D46:E46)-(AVERAGE(E$24:F$24))</f>
        <v>#DIV/0!</v>
      </c>
      <c r="G46" s="116" t="e">
        <f>ABS((STDEV(D46:E46)/AVERAGE(D46:E46)*100))</f>
        <v>#DIV/0!</v>
      </c>
      <c r="H46" s="103" t="e">
        <f>IF(F46&lt;$G$25, "&lt; LoQ",IF(F46&gt;$G$28,"&gt; ULoQ",((-$I$35+SQRT(POWER($I$35,2)-4*$I$34*($I$36-F46)))/(2*$I$34))))</f>
        <v>#DIV/0!</v>
      </c>
      <c r="I46" s="78">
        <v>1</v>
      </c>
      <c r="J46" s="104" t="e">
        <f>IF(F46&lt;$G$25, "&lt; LoQ",IF(F46&gt;$G$28,"&gt; ULoQ",H46*I46))</f>
        <v>#DIV/0!</v>
      </c>
      <c r="L46" s="151"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7" si="2">IF(F47&lt;$G$25, "&lt; LoQ",IF(F47&gt;$G$28,"&gt; ULoQ",((-$I$35+SQRT(POWER($I$35,2)-4*$I$34*($I$36-F47)))/(2*$I$34))))</f>
        <v>#DIV/0!</v>
      </c>
      <c r="I47" s="39">
        <v>1</v>
      </c>
      <c r="J47" s="104" t="e">
        <f t="shared" ref="J47:J87" si="3">IF(F47&lt;$G$25, "&lt; LoQ",IF(F47&gt;$G$28,"&gt; ULoQ",H47*I47))</f>
        <v>#DIV/0!</v>
      </c>
      <c r="L47" s="152"/>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53"/>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6" si="4">AVERAGE(D68:E68)-(AVERAGE(E$24:F$24))</f>
        <v>#DIV/0!</v>
      </c>
      <c r="G68" s="77" t="e">
        <f t="shared" ref="G68:G86" si="5">ABS((STDEV(D68:E68)/AVERAGE(D68:E68)*100))</f>
        <v>#DIV/0!</v>
      </c>
      <c r="H68" s="103" t="e">
        <f t="shared" ref="H68:H86" si="6">IF(F68&lt;$G$25, "&lt; LoQ",IF(F68&gt;$G$28,"&gt; ULoQ",((-$I$35+SQRT(POWER($I$35,2)-4*$I$34*($I$36-F68)))/(2*$I$34))))</f>
        <v>#DIV/0!</v>
      </c>
      <c r="I68" s="39">
        <v>1</v>
      </c>
      <c r="J68" s="104" t="e">
        <f t="shared" ref="J68:J86"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si="4"/>
        <v>#DIV/0!</v>
      </c>
      <c r="G73" s="77" t="e">
        <f t="shared" si="5"/>
        <v>#DIV/0!</v>
      </c>
      <c r="H73" s="103" t="e">
        <f t="shared" si="6"/>
        <v>#DIV/0!</v>
      </c>
      <c r="I73" s="39">
        <v>1</v>
      </c>
      <c r="J73" s="104" t="e">
        <f t="shared" si="7"/>
        <v>#DIV/0!</v>
      </c>
      <c r="L73" s="105"/>
      <c r="M73" s="106"/>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07"/>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08"/>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O84" s="86"/>
    </row>
    <row r="85" spans="1:15" x14ac:dyDescent="0.25">
      <c r="A85" s="3"/>
      <c r="B85" s="4"/>
      <c r="C85" s="81"/>
      <c r="D85" s="84"/>
      <c r="E85" s="84"/>
      <c r="F85" s="76" t="e">
        <f t="shared" si="4"/>
        <v>#DIV/0!</v>
      </c>
      <c r="G85" s="77" t="e">
        <f t="shared" si="5"/>
        <v>#DIV/0!</v>
      </c>
      <c r="H85" s="103" t="e">
        <f t="shared" si="6"/>
        <v>#DIV/0!</v>
      </c>
      <c r="I85" s="39">
        <v>1</v>
      </c>
      <c r="J85" s="104" t="e">
        <f t="shared" si="7"/>
        <v>#DIV/0!</v>
      </c>
      <c r="O85" s="5"/>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0"/>
        <v>#DIV/0!</v>
      </c>
      <c r="G87" s="77" t="e">
        <f t="shared" si="1"/>
        <v>#DIV/0!</v>
      </c>
      <c r="H87" s="103" t="e">
        <f t="shared" si="2"/>
        <v>#DIV/0!</v>
      </c>
      <c r="I87" s="39">
        <v>1</v>
      </c>
      <c r="J87" s="104" t="e">
        <f t="shared" si="3"/>
        <v>#DIV/0!</v>
      </c>
      <c r="O87" s="5"/>
    </row>
    <row r="88" spans="1:15" ht="15.75" thickBot="1" x14ac:dyDescent="0.3">
      <c r="A88" s="3"/>
      <c r="B88" s="4"/>
      <c r="C88" s="88"/>
      <c r="D88" s="89"/>
      <c r="E88" s="89"/>
      <c r="F88" s="90" t="e">
        <f t="shared" si="0"/>
        <v>#DIV/0!</v>
      </c>
      <c r="G88" s="91" t="e">
        <f t="shared" si="1"/>
        <v>#DIV/0!</v>
      </c>
      <c r="H88" s="110" t="e">
        <f>IF(F88&lt;$G$25, "&lt; LoQ",IF(F88&gt;$G$28,"&gt; ULoQ",((-$I$35+SQRT(POWER($I$35,2)-4*$I$34*($I$36-F88)))/(2*$I$34))))</f>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cvRiN6H3OoQGKEBCzEIbxMJwtFXLTgZC3986pQPESNUlXV6SMtGnDeGHUMtdiX7SYLbEzkBzsFQ4+tQGfGyIng==" saltValue="hjkmBMxfn6oKNfwII8IbJQ==" spinCount="100000" sheet="1" objects="1" scenarios="1"/>
  <mergeCells count="22">
    <mergeCell ref="C44:G44"/>
    <mergeCell ref="H44:J44"/>
    <mergeCell ref="L45:N45"/>
    <mergeCell ref="L46:L48"/>
    <mergeCell ref="D15:E15"/>
    <mergeCell ref="C16:C20"/>
    <mergeCell ref="D16:E20"/>
    <mergeCell ref="C22:J22"/>
    <mergeCell ref="L23:N23"/>
    <mergeCell ref="H33:I33"/>
    <mergeCell ref="C8:O8"/>
    <mergeCell ref="C13:E13"/>
    <mergeCell ref="G13:J13"/>
    <mergeCell ref="D14:E14"/>
    <mergeCell ref="G14:H14"/>
    <mergeCell ref="I14:J14"/>
    <mergeCell ref="C7:M7"/>
    <mergeCell ref="A1:P1"/>
    <mergeCell ref="B2:O2"/>
    <mergeCell ref="C4:I4"/>
    <mergeCell ref="C5:O5"/>
    <mergeCell ref="C6:O6"/>
  </mergeCells>
  <conditionalFormatting sqref="F46:F88">
    <cfRule type="cellIs" dxfId="167" priority="1" stopIfTrue="1" operator="lessThan">
      <formula>$G$25</formula>
    </cfRule>
    <cfRule type="cellIs" dxfId="166" priority="2" stopIfTrue="1" operator="between">
      <formula>$G$25</formula>
      <formula>$G$28</formula>
    </cfRule>
    <cfRule type="cellIs" dxfId="165" priority="3" stopIfTrue="1" operator="greaterThan">
      <formula>$G$28</formula>
    </cfRule>
  </conditionalFormatting>
  <conditionalFormatting sqref="H24:H28 G46:G88">
    <cfRule type="cellIs" dxfId="164" priority="9" stopIfTrue="1" operator="equal">
      <formula>20</formula>
    </cfRule>
    <cfRule type="cellIs" dxfId="163" priority="10" stopIfTrue="1" operator="lessThan">
      <formula>20</formula>
    </cfRule>
    <cfRule type="cellIs" dxfId="162" priority="11" stopIfTrue="1" operator="greaterThan">
      <formula>20</formula>
    </cfRule>
  </conditionalFormatting>
  <conditionalFormatting sqref="J25:J28">
    <cfRule type="cellIs" dxfId="161" priority="4" stopIfTrue="1" operator="equal">
      <formula>35</formula>
    </cfRule>
    <cfRule type="cellIs" dxfId="160" priority="5" stopIfTrue="1" operator="lessThan">
      <formula>35</formula>
    </cfRule>
    <cfRule type="cellIs" dxfId="159" priority="6" stopIfTrue="1" operator="greaterThan">
      <formula>35</formula>
    </cfRule>
  </conditionalFormatting>
  <conditionalFormatting sqref="J46:J88">
    <cfRule type="cellIs" dxfId="158" priority="12" stopIfTrue="1" operator="between">
      <formula>#REF!</formula>
      <formula>#REF!</formula>
    </cfRule>
    <cfRule type="cellIs" dxfId="157" priority="13" stopIfTrue="1" operator="lessThan">
      <formula>#REF!</formula>
    </cfRule>
    <cfRule type="cellIs" dxfId="156" priority="14" stopIfTrue="1" operator="greaterThan">
      <formula>#REF!</formula>
    </cfRule>
  </conditionalFormatting>
  <conditionalFormatting sqref="N24:N28">
    <cfRule type="cellIs" dxfId="155" priority="7" stopIfTrue="1" operator="equal">
      <formula>"Incorrect"</formula>
    </cfRule>
    <cfRule type="cellIs" dxfId="15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ductCategory xmlns="f83f4437-499e-4a75-9c9b-164fd938e132">Multi-category</ProductCategory>
    <TaxCatchAll xmlns="1dc5f9eb-0c87-470f-a92e-485f8dfc0313" xsi:nil="true"/>
    <h162c42e7e8b48a0aebafabbd0b4d9d8 xmlns="f83f4437-499e-4a75-9c9b-164fd938e132">
      <Terms xmlns="http://schemas.microsoft.com/office/infopath/2007/PartnerControls"/>
    </h162c42e7e8b48a0aebafabbd0b4d9d8>
    <lcf76f155ced4ddcb4097134ff3c332f xmlns="f83f4437-499e-4a75-9c9b-164fd938e13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65BF354A764F498BBCEB840523FC28" ma:contentTypeVersion="21" ma:contentTypeDescription="Create a new document." ma:contentTypeScope="" ma:versionID="008aac58d96638b7b5595f5a285c88e6">
  <xsd:schema xmlns:xsd="http://www.w3.org/2001/XMLSchema" xmlns:xs="http://www.w3.org/2001/XMLSchema" xmlns:p="http://schemas.microsoft.com/office/2006/metadata/properties" xmlns:ns2="f83f4437-499e-4a75-9c9b-164fd938e132" xmlns:ns3="1dc5f9eb-0c87-470f-a92e-485f8dfc0313" targetNamespace="http://schemas.microsoft.com/office/2006/metadata/properties" ma:root="true" ma:fieldsID="cda704b9324dc70c0b2517c930e77b6a" ns2:_="" ns3:_="">
    <xsd:import namespace="f83f4437-499e-4a75-9c9b-164fd938e132"/>
    <xsd:import namespace="1dc5f9eb-0c87-470f-a92e-485f8dfc0313"/>
    <xsd:element name="properties">
      <xsd:complexType>
        <xsd:sequence>
          <xsd:element name="documentManagement">
            <xsd:complexType>
              <xsd:all>
                <xsd:element ref="ns2:MediaServiceMetadata" minOccurs="0"/>
                <xsd:element ref="ns2:MediaServiceFastMetadata" minOccurs="0"/>
                <xsd:element ref="ns2:ProductCategory" minOccurs="0"/>
                <xsd:element ref="ns2:h162c42e7e8b48a0aebafabbd0b4d9d8" minOccurs="0"/>
                <xsd:element ref="ns3:TaxCatchAll" minOccurs="0"/>
                <xsd:element ref="ns2:MediaServiceDateTaken"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3f4437-499e-4a75-9c9b-164fd938e1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ductCategory" ma:index="10" nillable="true" ma:displayName="Product Category" ma:default="Multi-category" ma:description="Product category per F&amp;B website navigation" ma:format="Dropdown" ma:internalName="ProductCategory">
      <xsd:simpleType>
        <xsd:restriction base="dms:Choice">
          <xsd:enumeration value="Allergens"/>
          <xsd:enumeration value="ATP Monitoring"/>
          <xsd:enumeration value="Enzymes &amp; Efficiency Tests"/>
          <xsd:enumeration value="Indicator Organisms"/>
          <xsd:enumeration value="Microbial Screening"/>
          <xsd:enumeration value="Mycotoxins"/>
          <xsd:enumeration value="Pathogen Detection"/>
          <xsd:enumeration value="Sample Collection"/>
          <xsd:enumeration value="Multi-category"/>
        </xsd:restriction>
      </xsd:simpleType>
    </xsd:element>
    <xsd:element name="h162c42e7e8b48a0aebafabbd0b4d9d8" ma:index="12" nillable="true" ma:taxonomy="true" ma:internalName="h162c42e7e8b48a0aebafabbd0b4d9d8" ma:taxonomyFieldName="Tags" ma:displayName="Tags" ma:default="" ma:fieldId="{1162c42e-7e8b-48a0-aeba-fabbd0b4d9d8}" ma:taxonomyMulti="true" ma:sspId="61a72e9b-81a3-48eb-af7c-f247de5c948d" ma:termSetId="18843827-0de4-4578-b237-1765c0d8ea3b" ma:anchorId="00000000-0000-0000-0000-000000000000" ma:open="true" ma:isKeyword="false">
      <xsd:complexType>
        <xsd:sequence>
          <xsd:element ref="pc:Terms" minOccurs="0" maxOccurs="1"/>
        </xsd:sequence>
      </xsd:complex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1a72e9b-81a3-48eb-af7c-f247de5c94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c5f9eb-0c87-470f-a92e-485f8dfc031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d165da8-dac0-4987-8552-3388fabcda5e}" ma:internalName="TaxCatchAll" ma:showField="CatchAllData" ma:web="1dc5f9eb-0c87-470f-a92e-485f8dfc031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1D16EA-09AA-4896-A644-589914E29710}">
  <ds:schemaRefs>
    <ds:schemaRef ds:uri="http://schemas.microsoft.com/sharepoint/v3/contenttype/forms"/>
  </ds:schemaRefs>
</ds:datastoreItem>
</file>

<file path=customXml/itemProps2.xml><?xml version="1.0" encoding="utf-8"?>
<ds:datastoreItem xmlns:ds="http://schemas.openxmlformats.org/officeDocument/2006/customXml" ds:itemID="{C9B9F782-111B-48DB-8E55-DC5F2CC082EC}">
  <ds:schemaRefs>
    <ds:schemaRef ds:uri="http://schemas.microsoft.com/office/2006/metadata/properties"/>
    <ds:schemaRef ds:uri="http://schemas.microsoft.com/office/infopath/2007/PartnerControls"/>
    <ds:schemaRef ds:uri="f83f4437-499e-4a75-9c9b-164fd938e132"/>
    <ds:schemaRef ds:uri="1dc5f9eb-0c87-470f-a92e-485f8dfc0313"/>
  </ds:schemaRefs>
</ds:datastoreItem>
</file>

<file path=customXml/itemProps3.xml><?xml version="1.0" encoding="utf-8"?>
<ds:datastoreItem xmlns:ds="http://schemas.openxmlformats.org/officeDocument/2006/customXml" ds:itemID="{D7B8B13F-93FD-431D-A5CB-B58C6D9132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AlerTox ELISA Almond</vt:lpstr>
      <vt:lpstr>AlerTox ELISA BLG</vt:lpstr>
      <vt:lpstr>AlerTox ELISA Casein</vt:lpstr>
      <vt:lpstr>AlerTox ELISA Cashew</vt:lpstr>
      <vt:lpstr>AlerTox ELISA Coconut</vt:lpstr>
      <vt:lpstr>AlerTox ELISA Crustacean</vt:lpstr>
      <vt:lpstr>AlerTox ELISA Egg</vt:lpstr>
      <vt:lpstr>AlerTox ELISA Fish</vt:lpstr>
      <vt:lpstr>AlerTox ELISA Hazelnut</vt:lpstr>
      <vt:lpstr>AlerTox ELISA Lupine</vt:lpstr>
      <vt:lpstr>AlerTox ELISA Lysozyme</vt:lpstr>
      <vt:lpstr>AlerTox ELISA Macadamia</vt:lpstr>
      <vt:lpstr>AlerTox ELISA Milk</vt:lpstr>
      <vt:lpstr>AlerTox ELISA Mustard</vt:lpstr>
      <vt:lpstr>AlerTox ELISA Ovalbumin (OVA)</vt:lpstr>
      <vt:lpstr>AlerTox ELISA Peanut</vt:lpstr>
      <vt:lpstr>AlerTox ELISA Pistachio</vt:lpstr>
      <vt:lpstr>AlerTox ELISA Sesame</vt:lpstr>
      <vt:lpstr>AlerTox ELISA Soy (STI)</vt:lpstr>
      <vt:lpstr>AlerTox ELISA Walnut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Salagre Simon</dc:creator>
  <cp:lastModifiedBy>Christine Hilbert</cp:lastModifiedBy>
  <dcterms:created xsi:type="dcterms:W3CDTF">2023-09-20T14:49:48Z</dcterms:created>
  <dcterms:modified xsi:type="dcterms:W3CDTF">2024-07-01T18:18:08Z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0x0101005B65BF354A764F498BBCEB840523FC28</vt:lpwstr>
  </property>
  <property fmtid="{D5CDD505-2E9C-101B-9397-08002B2CF9AE}" pid="3" name="MediaServiceImageTags">
    <vt:lpwstr/>
  </property>
  <property fmtid="{D5CDD505-2E9C-101B-9397-08002B2CF9AE}" pid="4" name="Tags">
    <vt:lpwstr/>
  </property>
</Properties>
</file>